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00" tabRatio="641" activeTab="1"/>
  </bookViews>
  <sheets>
    <sheet name="SAŽETAK" sheetId="1" r:id="rId1"/>
    <sheet name=" Račun prihoda i rashoda" sheetId="3" r:id="rId2"/>
    <sheet name="Rashodi prema izvorima finan" sheetId="5" r:id="rId3"/>
    <sheet name="Rashodi prema funkcijskoj k " sheetId="8" r:id="rId4"/>
    <sheet name="Račun financiranja" sheetId="6" r:id="rId5"/>
    <sheet name="Račun fin prema izvorima f" sheetId="10" r:id="rId6"/>
    <sheet name="POSEBNI DIO" sheetId="7" r:id="rId7"/>
  </sheets>
  <definedNames>
    <definedName name="_xlnm.Print_Area" localSheetId="1">' Račun prihoda i rashoda'!$B$1:$J$73</definedName>
    <definedName name="_xlnm.Print_Area" localSheetId="0">SAŽETAK!$B$1:$L$27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2" i="3"/>
  <c r="H66"/>
  <c r="H61"/>
  <c r="H60" s="1"/>
  <c r="H56"/>
  <c r="H48"/>
  <c r="H44"/>
  <c r="H39"/>
  <c r="H36"/>
  <c r="H33"/>
  <c r="H31"/>
  <c r="H22"/>
  <c r="H23"/>
  <c r="H20"/>
  <c r="H19" s="1"/>
  <c r="H17"/>
  <c r="H16" s="1"/>
  <c r="H13"/>
  <c r="H12" s="1"/>
  <c r="H11" l="1"/>
  <c r="H10" s="1"/>
  <c r="H30"/>
  <c r="H65"/>
  <c r="H64" s="1"/>
  <c r="H38"/>
  <c r="K39"/>
  <c r="M39" s="1"/>
  <c r="K66"/>
  <c r="G12" i="8"/>
  <c r="G11"/>
  <c r="G7"/>
  <c r="G8"/>
  <c r="G9"/>
  <c r="G6"/>
  <c r="H12"/>
  <c r="H11"/>
  <c r="H7"/>
  <c r="H8"/>
  <c r="H9"/>
  <c r="H6"/>
  <c r="E6"/>
  <c r="D7"/>
  <c r="D6" s="1"/>
  <c r="E7"/>
  <c r="F7"/>
  <c r="F6" s="1"/>
  <c r="D11"/>
  <c r="E11"/>
  <c r="F11"/>
  <c r="C11"/>
  <c r="C7"/>
  <c r="H25" i="5"/>
  <c r="G25"/>
  <c r="H24"/>
  <c r="G24"/>
  <c r="H23"/>
  <c r="G23"/>
  <c r="H22"/>
  <c r="G22"/>
  <c r="H14"/>
  <c r="G14"/>
  <c r="G19"/>
  <c r="H19"/>
  <c r="G20"/>
  <c r="H20"/>
  <c r="G18"/>
  <c r="H18"/>
  <c r="H17"/>
  <c r="G17"/>
  <c r="G12"/>
  <c r="H12"/>
  <c r="G13"/>
  <c r="H13"/>
  <c r="H11"/>
  <c r="G11"/>
  <c r="G7"/>
  <c r="H7"/>
  <c r="G8"/>
  <c r="H8"/>
  <c r="G9"/>
  <c r="H9"/>
  <c r="H6"/>
  <c r="G6"/>
  <c r="D18"/>
  <c r="E18"/>
  <c r="F18"/>
  <c r="C18"/>
  <c r="C17" s="1"/>
  <c r="D17"/>
  <c r="E17"/>
  <c r="F17"/>
  <c r="D6"/>
  <c r="E6"/>
  <c r="F6"/>
  <c r="C6"/>
  <c r="D7"/>
  <c r="E7"/>
  <c r="F7"/>
  <c r="C7"/>
  <c r="D13"/>
  <c r="E13"/>
  <c r="F13"/>
  <c r="C13"/>
  <c r="D24"/>
  <c r="E24"/>
  <c r="F24"/>
  <c r="C24"/>
  <c r="M14" i="3"/>
  <c r="M15"/>
  <c r="M18"/>
  <c r="M21"/>
  <c r="M24"/>
  <c r="L24"/>
  <c r="L14"/>
  <c r="L15"/>
  <c r="L18"/>
  <c r="L21"/>
  <c r="M73"/>
  <c r="M32"/>
  <c r="M34"/>
  <c r="M35"/>
  <c r="M37"/>
  <c r="M40"/>
  <c r="M41"/>
  <c r="M42"/>
  <c r="M43"/>
  <c r="M45"/>
  <c r="M46"/>
  <c r="M47"/>
  <c r="M49"/>
  <c r="M50"/>
  <c r="M51"/>
  <c r="M52"/>
  <c r="M53"/>
  <c r="M54"/>
  <c r="M55"/>
  <c r="M57"/>
  <c r="M58"/>
  <c r="M62"/>
  <c r="M63"/>
  <c r="M67"/>
  <c r="M68"/>
  <c r="M69"/>
  <c r="M70"/>
  <c r="M71"/>
  <c r="L32"/>
  <c r="L34"/>
  <c r="L35"/>
  <c r="L37"/>
  <c r="L40"/>
  <c r="L41"/>
  <c r="L42"/>
  <c r="L43"/>
  <c r="L45"/>
  <c r="L46"/>
  <c r="L47"/>
  <c r="L49"/>
  <c r="L50"/>
  <c r="L51"/>
  <c r="L52"/>
  <c r="L53"/>
  <c r="L54"/>
  <c r="L55"/>
  <c r="L57"/>
  <c r="L58"/>
  <c r="L62"/>
  <c r="L63"/>
  <c r="L67"/>
  <c r="L68"/>
  <c r="L69"/>
  <c r="L70"/>
  <c r="L71"/>
  <c r="L73"/>
  <c r="K72"/>
  <c r="M72" s="1"/>
  <c r="K61"/>
  <c r="K56"/>
  <c r="M56" s="1"/>
  <c r="K48"/>
  <c r="L48" s="1"/>
  <c r="K44"/>
  <c r="L44" s="1"/>
  <c r="K36"/>
  <c r="M36" s="1"/>
  <c r="K33"/>
  <c r="L33" s="1"/>
  <c r="K31"/>
  <c r="M31" s="1"/>
  <c r="K23"/>
  <c r="K22" s="1"/>
  <c r="M22" s="1"/>
  <c r="K20"/>
  <c r="K19" s="1"/>
  <c r="L19" s="1"/>
  <c r="K17"/>
  <c r="K16" s="1"/>
  <c r="M16" s="1"/>
  <c r="K13"/>
  <c r="K12" s="1"/>
  <c r="M12" s="1"/>
  <c r="K26" i="1"/>
  <c r="K27"/>
  <c r="L24"/>
  <c r="L26"/>
  <c r="K25"/>
  <c r="L22"/>
  <c r="K12"/>
  <c r="K16"/>
  <c r="K23"/>
  <c r="L23"/>
  <c r="L21"/>
  <c r="K21"/>
  <c r="L11"/>
  <c r="L12"/>
  <c r="L13"/>
  <c r="L14"/>
  <c r="L15"/>
  <c r="L16"/>
  <c r="K11"/>
  <c r="K13"/>
  <c r="K14"/>
  <c r="K15"/>
  <c r="J11" i="3"/>
  <c r="I10" i="1" s="1"/>
  <c r="G10"/>
  <c r="I13" i="3"/>
  <c r="I12" s="1"/>
  <c r="J72"/>
  <c r="J66"/>
  <c r="J61"/>
  <c r="J60" s="1"/>
  <c r="J56"/>
  <c r="I33"/>
  <c r="I31"/>
  <c r="I36"/>
  <c r="I39"/>
  <c r="I44"/>
  <c r="I48"/>
  <c r="I56"/>
  <c r="I61"/>
  <c r="I60" s="1"/>
  <c r="I72"/>
  <c r="I66"/>
  <c r="G66"/>
  <c r="G48"/>
  <c r="G44"/>
  <c r="G39"/>
  <c r="G38" s="1"/>
  <c r="G36"/>
  <c r="G33"/>
  <c r="G31"/>
  <c r="G30" s="1"/>
  <c r="I23"/>
  <c r="I22" s="1"/>
  <c r="I20"/>
  <c r="I19" s="1"/>
  <c r="I17"/>
  <c r="I16" s="1"/>
  <c r="H29" l="1"/>
  <c r="I11"/>
  <c r="I10" s="1"/>
  <c r="H28"/>
  <c r="K65"/>
  <c r="L65" s="1"/>
  <c r="M61"/>
  <c r="L72"/>
  <c r="L31"/>
  <c r="K38"/>
  <c r="M19"/>
  <c r="M44"/>
  <c r="M66"/>
  <c r="L66"/>
  <c r="K60"/>
  <c r="M60" s="1"/>
  <c r="L61"/>
  <c r="L56"/>
  <c r="M48"/>
  <c r="L39"/>
  <c r="L36"/>
  <c r="M33"/>
  <c r="M20"/>
  <c r="L23"/>
  <c r="M23"/>
  <c r="L22"/>
  <c r="L20"/>
  <c r="L16"/>
  <c r="L17"/>
  <c r="M17"/>
  <c r="L12"/>
  <c r="L13"/>
  <c r="M13"/>
  <c r="C6" i="8"/>
  <c r="K30" i="3"/>
  <c r="K11"/>
  <c r="K10" s="1"/>
  <c r="L27" i="1"/>
  <c r="K24"/>
  <c r="L25"/>
  <c r="K22"/>
  <c r="I38" i="3"/>
  <c r="J64"/>
  <c r="I30"/>
  <c r="I29" s="1"/>
  <c r="H10" i="1" l="1"/>
  <c r="M65" i="3"/>
  <c r="K64"/>
  <c r="L10"/>
  <c r="M10"/>
  <c r="L64"/>
  <c r="M64"/>
  <c r="L60"/>
  <c r="K29"/>
  <c r="K28" s="1"/>
  <c r="M38"/>
  <c r="L38"/>
  <c r="M30"/>
  <c r="L30"/>
  <c r="J10" i="1"/>
  <c r="K10" s="1"/>
  <c r="M11" i="3"/>
  <c r="L11"/>
  <c r="I65"/>
  <c r="I64" s="1"/>
  <c r="I28" s="1"/>
  <c r="L29" l="1"/>
  <c r="M29"/>
  <c r="L28"/>
  <c r="M28"/>
  <c r="L10" i="1"/>
</calcChain>
</file>

<file path=xl/sharedStrings.xml><?xml version="1.0" encoding="utf-8"?>
<sst xmlns="http://schemas.openxmlformats.org/spreadsheetml/2006/main" count="257" uniqueCount="148">
  <si>
    <t>PRIHODI UKUPNO</t>
  </si>
  <si>
    <t>RASHODI UKUPNO</t>
  </si>
  <si>
    <t>RAZLIKA - VIŠAK / MANJAK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</si>
  <si>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</si>
  <si>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</si>
  <si>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</si>
  <si>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</si>
  <si>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</si>
  <si>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01 Opće javne usluge</t>
  </si>
  <si>
    <t>011 Izvršna i zakonodavna tijela, financijski i fiskalni poslovi</t>
  </si>
  <si>
    <t>013 Opće usluge</t>
  </si>
  <si>
    <t>04 Ekonomski poslovi</t>
  </si>
  <si>
    <t>041 Opći ekonomski, trgovački i poslovi vezani uz rad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</si>
  <si>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</si>
  <si>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</si>
  <si>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</si>
  <si>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</si>
  <si>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</si>
  <si>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</si>
  <si>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</si>
  <si>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Pomoći iz inozemstva i od subjekata unutar općeg proračuna</t>
  </si>
  <si>
    <t>…</t>
  </si>
  <si>
    <t>PRIJENOS SREDSTAVA IZ PRETHODNE GODINE</t>
  </si>
  <si>
    <t xml:space="preserve"> Prihodi od prodaje proizvoda i robe te pruženih usluga i prihodi od donacija</t>
  </si>
  <si>
    <t>1 Opći prihodi i primici</t>
  </si>
  <si>
    <t>11 Opći prihodi i primici</t>
  </si>
  <si>
    <t>12 Sredstva učešća za pomoći</t>
  </si>
  <si>
    <t>….</t>
  </si>
  <si>
    <t>2 Doprinosi</t>
  </si>
  <si>
    <t>21 Doprinosi za mirovinsko osiguranje</t>
  </si>
  <si>
    <t>3 Vlastiti prihodi</t>
  </si>
  <si>
    <t>31 Vlastiti prihodi</t>
  </si>
  <si>
    <t>INDEKS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</si>
  <si>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</si>
  <si>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</si>
  <si>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</si>
  <si>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</si>
  <si>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</si>
  <si>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</si>
  <si>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od prodaje proizvoda i robe te pruženih usluga</t>
  </si>
  <si>
    <t>Plaće (Bruto)</t>
  </si>
  <si>
    <t>Plaće za redovan rad</t>
  </si>
  <si>
    <t>Naknade troškova zaposlenima</t>
  </si>
  <si>
    <t>Službena putovanja</t>
  </si>
  <si>
    <t>6=5/2*100</t>
  </si>
  <si>
    <t>7=5/4*100</t>
  </si>
  <si>
    <t xml:space="preserve">IZVJEŠTAJ O PRIHODIMA I RASHODIMA PREMA EKONOMSKOJ KLASIFIKACIJI </t>
  </si>
  <si>
    <t>IZVJEŠTAJ O PRIHODIMA I RASHODIMA PREMA IZVORIMA FINANCIRANJA</t>
  </si>
  <si>
    <t>IZVJEŠTAJ O RASHODIMA PREMA FUNKCIJSKOJ KLASIFIKACIJI</t>
  </si>
  <si>
    <t xml:space="preserve">IZVJEŠTAJ RAČUNA FINANCIRANJA PREMA EKONOMSKOJ KLASIFIKACIJI 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</si>
  <si>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</si>
  <si>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</si>
  <si>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</si>
  <si>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</si>
  <si>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IZVJEŠTAJ RAČUNA FINANCIRANJA PREMA IZVORIMA FINANCIRANJA</t>
  </si>
  <si>
    <t>5=4/3*100</t>
  </si>
  <si>
    <t>UKUPNO PRIMICI</t>
  </si>
  <si>
    <t xml:space="preserve">UKUPNO IZDACI </t>
  </si>
  <si>
    <t xml:space="preserve">UKUPNO PRIHODI </t>
  </si>
  <si>
    <t>UKUPNO RASHODI</t>
  </si>
  <si>
    <t>UKUPNO PRIHODI</t>
  </si>
  <si>
    <t>INDEKS**</t>
  </si>
  <si>
    <t>RAZLIKA PRIMITAKA I IZDATAKA</t>
  </si>
  <si>
    <t>SAŽETAK  RAČUNA PRIHODA I RASHODA I RAČUNA FINANCIRANJA</t>
  </si>
  <si>
    <t xml:space="preserve"> RAČUN FINANCIRANJA</t>
  </si>
  <si>
    <t xml:space="preserve"> RAČUN PRIHODA I RASHODA </t>
  </si>
  <si>
    <t>IZVJEŠTAJ PO PROGRAMSKOJ KLASIFIKACIJI</t>
  </si>
  <si>
    <t xml:space="preserve">BROJČANA OZNAKA PRORAČUNSKOG KORISNIKA </t>
  </si>
  <si>
    <t xml:space="preserve">NAZIV PRORAČUNSKOG KORISNIKA </t>
  </si>
  <si>
    <t xml:space="preserve">BROJČANA OZNAKA IZVORA FINANCIRANJA AA </t>
  </si>
  <si>
    <t>NAZIV IZVORA FINANCIRANJA AA</t>
  </si>
  <si>
    <t>BROJČANA OZNAKA IZVORA FINANCIRANJA  AB</t>
  </si>
  <si>
    <t>NAZIV IZVORA FINANCIRANJA AB</t>
  </si>
  <si>
    <t>BROJČANA OZNAKA PROGRAMA Y</t>
  </si>
  <si>
    <t>NAZIV PROGRAMA Y</t>
  </si>
  <si>
    <t>BROJČANA OZNAKA AKTIVNOSTI/PROJEKTA Z</t>
  </si>
  <si>
    <t>NAZIV AKTIVNOSTI Z</t>
  </si>
  <si>
    <t xml:space="preserve">BROJČANA OZNAKA Skupine ekonomske klasifikacije (rashod/izdatak) </t>
  </si>
  <si>
    <t>NAZIV SKUPINE (RASHODA/IZDATKA)</t>
  </si>
  <si>
    <t>NAZIV ODJELJKA (RASHODA/IZDATKA)</t>
  </si>
  <si>
    <t>BROJČANA OZNAKA PROGRAMA D</t>
  </si>
  <si>
    <t>NAZIV PROGRAMA D</t>
  </si>
  <si>
    <t>PRIJENOS SREDSTAVA U SLJEDEĆE RAZDOBLJE</t>
  </si>
  <si>
    <t>SAŽETAK RAČUNA FINANCIRANJA</t>
  </si>
  <si>
    <t xml:space="preserve">NETO FINANCIRANJE </t>
  </si>
  <si>
    <t xml:space="preserve">VIŠAK/MANJAK + NETO FINANCIRANJE </t>
  </si>
  <si>
    <t>SAŽETAK RAČUNA PRIHODA I RASHODA</t>
  </si>
  <si>
    <t>OSTVARENJE/IZVRŠENJE 
N-1.</t>
  </si>
  <si>
    <t>IZVORNI PLAN ILI REBALANS N.*</t>
  </si>
  <si>
    <t>IZVRŠENJE FINANCIJSKOG PLANA PRORAČUNSKOG KORISNIKA DRŽAVNOG PRORAČUNA
ZA N. GODINU</t>
  </si>
  <si>
    <t>TEKUĆI PLAN N.*</t>
  </si>
  <si>
    <t xml:space="preserve">OSTVARENJE/IZVRŠENJE 
N. </t>
  </si>
  <si>
    <t>Napomena : Iznosi u stupcima "OSTVARENJE/IZVRŠENJE N-1." i "OSTVARENJE/IZVRŠENJE N." iskazuju se na dvije decimale.</t>
  </si>
  <si>
    <t xml:space="preserve">OSTVARENJE/IZVRŠENJE 
N-1. </t>
  </si>
  <si>
    <t xml:space="preserve">Napomena : "N" označava razdoblje </t>
  </si>
  <si>
    <t xml:space="preserve">* Opći i posebni dio izvještaja o izvršenju proračuna sadrži samo izvorni plan ako od donošenja proračuna nije bilo izmjena i dopuna niti izvršenih preraspodjela odnosno izvorni plan i tekući plan ako je od donošenja proračuna bilo naknadno izvršenih preraspodjela.  
Opći i posebni dio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</si>
  <si>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izvještaja ne sadrži "TEKUĆI PLAN N.", "INDEKS"("OSTVARENJE/IZVRŠENJE N."/"TEKUĆI PLAN N.") iskazuje se kao "OSTVARENJE/IZVRŠENJE N."/"IZVORNI PLAN N." ODNOSNO "REBALANS N." </t>
  </si>
  <si>
    <t xml:space="preserve">BROJČANA OZNAKA  Odjeljka ekonomske klasifikacije (rashod/izdatak) </t>
  </si>
  <si>
    <t>Prihodi od donacija iz državnog proračuna</t>
  </si>
  <si>
    <t>Prihodi od donacija</t>
  </si>
  <si>
    <t>Prihodi od članarina</t>
  </si>
  <si>
    <t>Prihodi iz nadležnog proračuna za financiranje redovne djelatnosti proračunskih korisnika</t>
  </si>
  <si>
    <t>Prihodi iz nadležnog proračuna za financiranje rashoda poslovanja</t>
  </si>
  <si>
    <t>Ostali prihodi</t>
  </si>
  <si>
    <t>Ostali rashodi za zaposlene</t>
  </si>
  <si>
    <t>Doprinosi na plaće</t>
  </si>
  <si>
    <t>Doprinosi za obavezno zdravstveno osiguranje</t>
  </si>
  <si>
    <t>Naknada za  prijevoz</t>
  </si>
  <si>
    <t>Stručno usavršavanje zaposlenika</t>
  </si>
  <si>
    <t>Ostale naknade troškova zaposlenima</t>
  </si>
  <si>
    <t>Rashodi za materijal i energiju</t>
  </si>
  <si>
    <t>Uredski materijal iostali materijalni rashodi</t>
  </si>
  <si>
    <t>Materijal i dijelovi za tekuće održavanje</t>
  </si>
  <si>
    <t>Sitan inventar</t>
  </si>
  <si>
    <t>Rashodi za usluge</t>
  </si>
  <si>
    <t>Usluge telefona, pošte i prijevoza</t>
  </si>
  <si>
    <t>Usluge tekućeg i investicjskog održavanja</t>
  </si>
  <si>
    <t>Usluge promidžbe i informiranja</t>
  </si>
  <si>
    <t>Zakupnine i najamnine</t>
  </si>
  <si>
    <t>Intelektualne i osobne usluge</t>
  </si>
  <si>
    <t>Računalne usluge</t>
  </si>
  <si>
    <t>Ostali nespomenuti rashodi poslovanja</t>
  </si>
  <si>
    <t>Reprezentacija</t>
  </si>
  <si>
    <t>Ostali rashodi poslovanja</t>
  </si>
  <si>
    <t>Bankarske usluge i usluge platnog prometa</t>
  </si>
  <si>
    <t>Sufinanciranje troškova bibliobusa</t>
  </si>
  <si>
    <t>Postrojenja i oprema</t>
  </si>
  <si>
    <t>Rashodi za nabavu proizvedene dugotrajne imovine</t>
  </si>
  <si>
    <t>Uređaji, strojevi i oprema za ostale namjene</t>
  </si>
  <si>
    <t>Oprema  Vlastita sredstva</t>
  </si>
  <si>
    <t>Namještaj</t>
  </si>
  <si>
    <t>Nematerijalna proizvedena imovina</t>
  </si>
  <si>
    <t>Ulaganja u računalnu opremu</t>
  </si>
  <si>
    <t>Knjižna građa</t>
  </si>
  <si>
    <t>Knjižna građa - vlastita sredstva</t>
  </si>
  <si>
    <t>Ostale usluge2</t>
  </si>
  <si>
    <t>Naknada troškova prehrane</t>
  </si>
  <si>
    <t>TEKUĆI PLAN 2026.</t>
  </si>
  <si>
    <t>2.</t>
  </si>
  <si>
    <t>IZVORNI PLAN ILI REBALANS 2026</t>
  </si>
  <si>
    <t>TEKUĆI PLAN 2026</t>
  </si>
  <si>
    <t>OSTVARENJE/IZVRŠENJE 
2026</t>
  </si>
  <si>
    <t>OSTVARENJE/IZVRŠENJE 
30.06.2025.</t>
  </si>
  <si>
    <t xml:space="preserve">OSTVARENJE/IZVRŠENJE 
30.06.2025. </t>
  </si>
  <si>
    <t xml:space="preserve">OSTVARENJE/IZVRŠENJE 
2026 </t>
  </si>
  <si>
    <t xml:space="preserve"> IZVRŠENJE 
2026</t>
  </si>
  <si>
    <t>OSTVARENJE/IZVRŠENJE 
30.06 2026</t>
  </si>
  <si>
    <t>Premije osiguranja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</si>
</sst>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2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sz val="11"/>
      <name val="Times New Roman"/>
      <family val="1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20" fillId="0" borderId="0" applyFont="0" applyFill="0" applyBorder="0" applyAlignment="0" applyProtection="0"/>
  </cellStyleXfs>
  <cellXfs count="153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3" fontId="5" fillId="3" borderId="3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3" borderId="3" xfId="0" applyNumberFormat="1" applyFont="1" applyFill="1" applyBorder="1" applyAlignment="1" applyProtection="1">
      <alignment horizontal="right" wrapText="1"/>
    </xf>
    <xf numFmtId="0" fontId="9" fillId="3" borderId="1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indent="1"/>
    </xf>
    <xf numFmtId="0" fontId="8" fillId="2" borderId="3" xfId="0" applyNumberFormat="1" applyFont="1" applyFill="1" applyBorder="1" applyAlignment="1" applyProtection="1">
      <alignment horizontal="left" vertical="center" wrapText="1" indent="1"/>
    </xf>
    <xf numFmtId="0" fontId="7" fillId="2" borderId="3" xfId="0" quotePrefix="1" applyFont="1" applyFill="1" applyBorder="1" applyAlignment="1">
      <alignment horizontal="left" vertical="center" wrapText="1"/>
    </xf>
    <xf numFmtId="0" fontId="11" fillId="0" borderId="0" xfId="0" applyFont="1" applyAlignment="1">
      <alignment wrapText="1"/>
    </xf>
    <xf numFmtId="0" fontId="10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7" fillId="0" borderId="3" xfId="0" applyNumberFormat="1" applyFont="1" applyFill="1" applyBorder="1" applyAlignment="1" applyProtection="1">
      <alignment vertical="center"/>
    </xf>
    <xf numFmtId="0" fontId="7" fillId="3" borderId="3" xfId="0" applyNumberFormat="1" applyFont="1" applyFill="1" applyBorder="1" applyAlignment="1" applyProtection="1">
      <alignment vertical="center"/>
    </xf>
    <xf numFmtId="0" fontId="7" fillId="0" borderId="3" xfId="0" applyNumberFormat="1" applyFont="1" applyFill="1" applyBorder="1" applyAlignment="1" applyProtection="1">
      <alignment vertical="center" wrapText="1"/>
    </xf>
    <xf numFmtId="0" fontId="7" fillId="3" borderId="3" xfId="0" applyNumberFormat="1" applyFont="1" applyFill="1" applyBorder="1" applyAlignment="1" applyProtection="1">
      <alignment vertical="center" wrapText="1"/>
    </xf>
    <xf numFmtId="0" fontId="5" fillId="0" borderId="3" xfId="0" quotePrefix="1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0" fontId="0" fillId="0" borderId="3" xfId="0" applyBorder="1"/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15" fillId="2" borderId="3" xfId="0" applyNumberFormat="1" applyFont="1" applyFill="1" applyBorder="1" applyAlignment="1" applyProtection="1">
      <alignment horizontal="center" vertical="center" wrapText="1"/>
    </xf>
    <xf numFmtId="0" fontId="15" fillId="0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3" xfId="0" quotePrefix="1" applyNumberFormat="1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center" vertical="center" wrapText="1"/>
    </xf>
    <xf numFmtId="3" fontId="5" fillId="2" borderId="3" xfId="0" applyNumberFormat="1" applyFont="1" applyFill="1" applyBorder="1" applyAlignment="1"/>
    <xf numFmtId="0" fontId="16" fillId="2" borderId="3" xfId="0" applyNumberFormat="1" applyFont="1" applyFill="1" applyBorder="1" applyAlignment="1" applyProtection="1">
      <alignment vertical="center" wrapText="1"/>
    </xf>
    <xf numFmtId="0" fontId="5" fillId="3" borderId="3" xfId="0" quotePrefix="1" applyFont="1" applyFill="1" applyBorder="1" applyAlignment="1">
      <alignment horizontal="left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wrapText="1"/>
    </xf>
    <xf numFmtId="3" fontId="4" fillId="3" borderId="3" xfId="0" applyNumberFormat="1" applyFont="1" applyFill="1" applyBorder="1" applyAlignment="1">
      <alignment horizontal="right"/>
    </xf>
    <xf numFmtId="0" fontId="15" fillId="3" borderId="3" xfId="0" applyNumberFormat="1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horizontal="center" vertical="center" wrapText="1"/>
    </xf>
    <xf numFmtId="0" fontId="15" fillId="3" borderId="4" xfId="0" applyNumberFormat="1" applyFont="1" applyFill="1" applyBorder="1" applyAlignment="1" applyProtection="1">
      <alignment horizontal="center" vertical="center" wrapText="1"/>
    </xf>
    <xf numFmtId="0" fontId="18" fillId="0" borderId="0" xfId="0" applyFont="1"/>
    <xf numFmtId="3" fontId="3" fillId="2" borderId="4" xfId="0" applyNumberFormat="1" applyFont="1" applyFill="1" applyBorder="1" applyAlignment="1">
      <alignment horizontal="right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vertical="top" wrapText="1"/>
    </xf>
    <xf numFmtId="0" fontId="19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0" fillId="3" borderId="0" xfId="0" applyFill="1" applyAlignment="1">
      <alignment horizontal="left"/>
    </xf>
    <xf numFmtId="0" fontId="7" fillId="3" borderId="2" xfId="0" applyNumberFormat="1" applyFont="1" applyFill="1" applyBorder="1" applyAlignment="1" applyProtection="1">
      <alignment vertical="center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2" fillId="2" borderId="3" xfId="0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3" fontId="16" fillId="2" borderId="3" xfId="0" applyNumberFormat="1" applyFont="1" applyFill="1" applyBorder="1" applyAlignment="1" applyProtection="1">
      <alignment vertical="center" wrapText="1"/>
    </xf>
    <xf numFmtId="3" fontId="5" fillId="2" borderId="3" xfId="0" applyNumberFormat="1" applyFont="1" applyFill="1" applyBorder="1" applyAlignment="1">
      <alignment horizontal="right"/>
    </xf>
    <xf numFmtId="0" fontId="1" fillId="0" borderId="3" xfId="0" applyFont="1" applyBorder="1"/>
    <xf numFmtId="0" fontId="1" fillId="0" borderId="0" xfId="0" applyFont="1"/>
    <xf numFmtId="0" fontId="24" fillId="2" borderId="3" xfId="0" quotePrefix="1" applyFont="1" applyFill="1" applyBorder="1" applyAlignment="1">
      <alignment horizontal="left" vertical="center"/>
    </xf>
    <xf numFmtId="0" fontId="0" fillId="0" borderId="3" xfId="0" applyFont="1" applyBorder="1"/>
    <xf numFmtId="0" fontId="0" fillId="0" borderId="0" xfId="0" applyFont="1"/>
    <xf numFmtId="0" fontId="23" fillId="2" borderId="3" xfId="0" quotePrefix="1" applyFont="1" applyFill="1" applyBorder="1" applyAlignment="1">
      <alignment horizontal="left" vertical="center"/>
    </xf>
    <xf numFmtId="0" fontId="22" fillId="2" borderId="3" xfId="0" quotePrefix="1" applyFont="1" applyFill="1" applyBorder="1" applyAlignment="1">
      <alignment horizontal="left" vertical="center"/>
    </xf>
    <xf numFmtId="0" fontId="25" fillId="0" borderId="3" xfId="0" applyFont="1" applyBorder="1"/>
    <xf numFmtId="0" fontId="25" fillId="0" borderId="0" xfId="0" applyFont="1"/>
    <xf numFmtId="0" fontId="22" fillId="2" borderId="3" xfId="0" applyFont="1" applyFill="1" applyBorder="1" applyAlignment="1">
      <alignment horizontal="left" vertical="center"/>
    </xf>
    <xf numFmtId="0" fontId="26" fillId="0" borderId="0" xfId="0" applyFont="1"/>
    <xf numFmtId="43" fontId="5" fillId="3" borderId="3" xfId="2" applyFont="1" applyFill="1" applyBorder="1" applyAlignment="1" applyProtection="1">
      <alignment horizontal="center" vertical="center" wrapText="1"/>
    </xf>
    <xf numFmtId="2" fontId="5" fillId="3" borderId="3" xfId="2" applyNumberFormat="1" applyFont="1" applyFill="1" applyBorder="1" applyAlignment="1" applyProtection="1">
      <alignment horizontal="center" vertical="center" wrapText="1"/>
    </xf>
    <xf numFmtId="2" fontId="15" fillId="3" borderId="3" xfId="0" applyNumberFormat="1" applyFont="1" applyFill="1" applyBorder="1" applyAlignment="1" applyProtection="1">
      <alignment horizontal="center" vertical="center" wrapText="1"/>
    </xf>
    <xf numFmtId="2" fontId="3" fillId="2" borderId="3" xfId="0" applyNumberFormat="1" applyFont="1" applyFill="1" applyBorder="1" applyAlignment="1">
      <alignment horizontal="right"/>
    </xf>
    <xf numFmtId="2" fontId="5" fillId="2" borderId="3" xfId="0" applyNumberFormat="1" applyFont="1" applyFill="1" applyBorder="1" applyAlignment="1"/>
    <xf numFmtId="2" fontId="5" fillId="2" borderId="3" xfId="0" applyNumberFormat="1" applyFont="1" applyFill="1" applyBorder="1" applyAlignment="1">
      <alignment horizontal="right"/>
    </xf>
    <xf numFmtId="2" fontId="16" fillId="2" borderId="3" xfId="0" applyNumberFormat="1" applyFont="1" applyFill="1" applyBorder="1" applyAlignment="1" applyProtection="1">
      <alignment vertical="center" wrapText="1"/>
    </xf>
    <xf numFmtId="2" fontId="5" fillId="3" borderId="3" xfId="0" applyNumberFormat="1" applyFont="1" applyFill="1" applyBorder="1" applyAlignment="1" applyProtection="1">
      <alignment horizontal="center" vertical="center" wrapText="1"/>
    </xf>
    <xf numFmtId="2" fontId="3" fillId="2" borderId="3" xfId="2" applyNumberFormat="1" applyFont="1" applyFill="1" applyBorder="1" applyAlignment="1">
      <alignment horizontal="right"/>
    </xf>
    <xf numFmtId="2" fontId="5" fillId="2" borderId="3" xfId="0" applyNumberFormat="1" applyFont="1" applyFill="1" applyBorder="1" applyAlignment="1" applyProtection="1">
      <alignment horizontal="right" wrapText="1"/>
    </xf>
    <xf numFmtId="2" fontId="3" fillId="2" borderId="3" xfId="0" applyNumberFormat="1" applyFont="1" applyFill="1" applyBorder="1" applyAlignment="1" applyProtection="1">
      <alignment horizontal="right" wrapText="1"/>
    </xf>
    <xf numFmtId="2" fontId="0" fillId="0" borderId="0" xfId="0" applyNumberFormat="1"/>
    <xf numFmtId="2" fontId="14" fillId="0" borderId="0" xfId="0" applyNumberFormat="1" applyFont="1" applyAlignment="1">
      <alignment vertical="top" wrapText="1"/>
    </xf>
    <xf numFmtId="2" fontId="7" fillId="0" borderId="3" xfId="0" applyNumberFormat="1" applyFont="1" applyFill="1" applyBorder="1" applyAlignment="1" applyProtection="1">
      <alignment vertical="center"/>
    </xf>
    <xf numFmtId="1" fontId="15" fillId="3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>
      <alignment horizontal="right"/>
    </xf>
    <xf numFmtId="2" fontId="1" fillId="0" borderId="3" xfId="0" applyNumberFormat="1" applyFont="1" applyBorder="1"/>
    <xf numFmtId="3" fontId="5" fillId="2" borderId="3" xfId="0" applyNumberFormat="1" applyFont="1" applyFill="1" applyBorder="1" applyAlignment="1" applyProtection="1">
      <alignment horizontal="right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2" fillId="2" borderId="6" xfId="0" applyNumberFormat="1" applyFont="1" applyFill="1" applyBorder="1" applyAlignment="1" applyProtection="1">
      <alignment horizontal="center" vertical="center" wrapText="1"/>
    </xf>
    <xf numFmtId="0" fontId="5" fillId="3" borderId="1" xfId="0" quotePrefix="1" applyFont="1" applyFill="1" applyBorder="1" applyAlignment="1">
      <alignment horizontal="left" wrapText="1"/>
    </xf>
    <xf numFmtId="0" fontId="5" fillId="3" borderId="2" xfId="0" quotePrefix="1" applyFont="1" applyFill="1" applyBorder="1" applyAlignment="1">
      <alignment horizontal="left" wrapText="1"/>
    </xf>
    <xf numFmtId="0" fontId="5" fillId="3" borderId="4" xfId="0" quotePrefix="1" applyFont="1" applyFill="1" applyBorder="1" applyAlignment="1">
      <alignment horizontal="left" wrapText="1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15" fillId="0" borderId="1" xfId="0" quotePrefix="1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7" fillId="0" borderId="2" xfId="0" applyNumberFormat="1" applyFont="1" applyFill="1" applyBorder="1" applyAlignment="1" applyProtection="1">
      <alignment vertical="center"/>
    </xf>
    <xf numFmtId="0" fontId="9" fillId="0" borderId="1" xfId="0" quotePrefix="1" applyFont="1" applyFill="1" applyBorder="1" applyAlignment="1">
      <alignment horizontal="left" vertical="center"/>
    </xf>
    <xf numFmtId="0" fontId="15" fillId="0" borderId="3" xfId="0" quotePrefix="1" applyFont="1" applyBorder="1" applyAlignment="1">
      <alignment horizontal="center" wrapText="1"/>
    </xf>
    <xf numFmtId="0" fontId="15" fillId="0" borderId="1" xfId="0" quotePrefix="1" applyFont="1" applyBorder="1" applyAlignment="1">
      <alignment horizontal="center" wrapText="1"/>
    </xf>
    <xf numFmtId="0" fontId="5" fillId="3" borderId="3" xfId="0" quotePrefix="1" applyFont="1" applyFill="1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9" fillId="2" borderId="5" xfId="0" applyNumberFormat="1" applyFont="1" applyFill="1" applyBorder="1" applyAlignment="1" applyProtection="1">
      <alignment horizontal="left" vertical="center" wrapText="1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0" fontId="15" fillId="3" borderId="2" xfId="0" applyNumberFormat="1" applyFont="1" applyFill="1" applyBorder="1" applyAlignment="1" applyProtection="1">
      <alignment horizontal="center" vertical="center" wrapText="1"/>
    </xf>
    <xf numFmtId="0" fontId="15" fillId="3" borderId="4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horizontal="center" vertical="center" wrapText="1"/>
    </xf>
    <xf numFmtId="43" fontId="5" fillId="3" borderId="1" xfId="2" applyFont="1" applyFill="1" applyBorder="1" applyAlignment="1" applyProtection="1">
      <alignment horizontal="center" vertical="center" wrapText="1"/>
    </xf>
    <xf numFmtId="43" fontId="5" fillId="3" borderId="2" xfId="2" applyFont="1" applyFill="1" applyBorder="1" applyAlignment="1" applyProtection="1">
      <alignment horizontal="center" vertical="center" wrapText="1"/>
    </xf>
    <xf numFmtId="43" fontId="5" fillId="3" borderId="4" xfId="2" applyFont="1" applyFill="1" applyBorder="1" applyAlignment="1" applyProtection="1">
      <alignment horizontal="center" vertical="center" wrapText="1"/>
    </xf>
    <xf numFmtId="43" fontId="2" fillId="2" borderId="5" xfId="2" applyFont="1" applyFill="1" applyBorder="1" applyAlignment="1" applyProtection="1">
      <alignment horizontal="center" vertical="center" wrapText="1"/>
    </xf>
    <xf numFmtId="0" fontId="17" fillId="2" borderId="0" xfId="0" applyFont="1" applyFill="1" applyAlignment="1">
      <alignment horizontal="center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3" xfId="0" applyNumberFormat="1" applyFont="1" applyFill="1" applyBorder="1" applyAlignment="1" applyProtection="1">
      <alignment horizontal="left" vertical="center" wrapText="1"/>
    </xf>
    <xf numFmtId="2" fontId="5" fillId="3" borderId="3" xfId="2" applyNumberFormat="1" applyFont="1" applyFill="1" applyBorder="1" applyAlignment="1" applyProtection="1">
      <alignment horizontal="center" wrapText="1"/>
    </xf>
    <xf numFmtId="2" fontId="0" fillId="0" borderId="3" xfId="0" applyNumberFormat="1" applyBorder="1"/>
    <xf numFmtId="2" fontId="25" fillId="0" borderId="3" xfId="0" applyNumberFormat="1" applyFont="1" applyBorder="1"/>
    <xf numFmtId="2" fontId="0" fillId="0" borderId="3" xfId="0" applyNumberFormat="1" applyFont="1" applyBorder="1"/>
    <xf numFmtId="2" fontId="26" fillId="0" borderId="3" xfId="0" applyNumberFormat="1" applyFont="1" applyBorder="1"/>
  </cellXfs>
  <cellStyles count="3">
    <cellStyle name="Comma" xfId="2" builtinId="3"/>
    <cellStyle name="Normal" xfId="0" builtinId="0"/>
    <cellStyle name="Obično_Lis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W36"/>
  <sheetViews>
    <sheetView zoomScaleNormal="100" workbookViewId="0">
      <selection activeCell="B4" sqref="B4:L4"/>
    </sheetView>
  </sheetViews>
  <sheetFormatPr defaultRowHeight="15"/>
  <cols>
    <col min="6" max="10" width="25.28515625" customWidth="1"/>
    <col min="11" max="12" width="15.7109375" customWidth="1"/>
    <col min="13" max="13" width="25.28515625" customWidth="1"/>
  </cols>
  <sheetData>
    <row r="1" spans="2:13" ht="42" customHeight="1">
      <c r="B1" s="108" t="s">
        <v>89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31"/>
    </row>
    <row r="2" spans="2:13" ht="18" customHeight="1"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3"/>
    </row>
    <row r="3" spans="2:13" ht="15.75" customHeight="1">
      <c r="B3" s="108" t="s">
        <v>16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30"/>
    </row>
    <row r="4" spans="2:13" ht="18"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4"/>
    </row>
    <row r="5" spans="2:13" ht="18" customHeight="1">
      <c r="B5" s="108" t="s">
        <v>63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29"/>
    </row>
    <row r="6" spans="2:13" ht="18" customHeight="1"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29"/>
    </row>
    <row r="7" spans="2:13" ht="18" customHeight="1">
      <c r="B7" s="132" t="s">
        <v>86</v>
      </c>
      <c r="C7" s="132"/>
      <c r="D7" s="132"/>
      <c r="E7" s="132"/>
      <c r="F7" s="132"/>
      <c r="G7" s="69"/>
      <c r="H7" s="65"/>
      <c r="I7" s="65"/>
      <c r="J7" s="65"/>
      <c r="K7" s="66"/>
      <c r="L7" s="66"/>
    </row>
    <row r="8" spans="2:13" ht="25.5">
      <c r="B8" s="116" t="s">
        <v>7</v>
      </c>
      <c r="C8" s="116"/>
      <c r="D8" s="116"/>
      <c r="E8" s="116"/>
      <c r="F8" s="116"/>
      <c r="G8" s="36" t="s">
        <v>142</v>
      </c>
      <c r="H8" s="36" t="s">
        <v>139</v>
      </c>
      <c r="I8" s="36" t="s">
        <v>140</v>
      </c>
      <c r="J8" s="36" t="s">
        <v>141</v>
      </c>
      <c r="K8" s="36" t="s">
        <v>32</v>
      </c>
      <c r="L8" s="36" t="s">
        <v>61</v>
      </c>
    </row>
    <row r="9" spans="2:13">
      <c r="B9" s="126">
        <v>1</v>
      </c>
      <c r="C9" s="126"/>
      <c r="D9" s="126"/>
      <c r="E9" s="126"/>
      <c r="F9" s="127"/>
      <c r="G9" s="42">
        <v>2</v>
      </c>
      <c r="H9" s="41">
        <v>3</v>
      </c>
      <c r="I9" s="41">
        <v>4</v>
      </c>
      <c r="J9" s="41">
        <v>5</v>
      </c>
      <c r="K9" s="41" t="s">
        <v>44</v>
      </c>
      <c r="L9" s="41" t="s">
        <v>45</v>
      </c>
    </row>
    <row r="10" spans="2:13">
      <c r="B10" s="114" t="s">
        <v>34</v>
      </c>
      <c r="C10" s="115"/>
      <c r="D10" s="115"/>
      <c r="E10" s="115"/>
      <c r="F10" s="124"/>
      <c r="G10" s="101">
        <f>' Račun prihoda i rashoda'!H11</f>
        <v>50399.689999999995</v>
      </c>
      <c r="H10" s="20">
        <f>' Račun prihoda i rashoda'!I11</f>
        <v>120700</v>
      </c>
      <c r="I10" s="20">
        <f>' Račun prihoda i rashoda'!J11</f>
        <v>120700</v>
      </c>
      <c r="J10" s="103">
        <f>' Račun prihoda i rashoda'!K11</f>
        <v>53770.65</v>
      </c>
      <c r="K10" s="20">
        <f>IF(J10 &lt;&gt; 0,J10/G10*100,0)</f>
        <v>106.6884538377121</v>
      </c>
      <c r="L10" s="20">
        <f>IF(J10&lt;&gt; 0,J10/I10*100,0)</f>
        <v>44.549005799502901</v>
      </c>
    </row>
    <row r="11" spans="2:13">
      <c r="B11" s="125" t="s">
        <v>33</v>
      </c>
      <c r="C11" s="124"/>
      <c r="D11" s="124"/>
      <c r="E11" s="124"/>
      <c r="F11" s="124"/>
      <c r="G11" s="32"/>
      <c r="H11" s="20"/>
      <c r="I11" s="20"/>
      <c r="J11" s="20"/>
      <c r="K11" s="20">
        <f t="shared" ref="K11:K16" si="0">IF(J11 &lt;&gt; 0,J11/G11*100,0)</f>
        <v>0</v>
      </c>
      <c r="L11" s="20">
        <f t="shared" ref="L11:L16" si="1">IF(J11&lt;&gt; 0,J11/I11*100,0)</f>
        <v>0</v>
      </c>
    </row>
    <row r="12" spans="2:13">
      <c r="B12" s="121" t="s">
        <v>0</v>
      </c>
      <c r="C12" s="122"/>
      <c r="D12" s="122"/>
      <c r="E12" s="122"/>
      <c r="F12" s="123"/>
      <c r="G12" s="33"/>
      <c r="H12" s="19"/>
      <c r="I12" s="19"/>
      <c r="J12" s="19"/>
      <c r="K12" s="20">
        <f t="shared" si="0"/>
        <v>0</v>
      </c>
      <c r="L12" s="20">
        <f t="shared" si="1"/>
        <v>0</v>
      </c>
    </row>
    <row r="13" spans="2:13">
      <c r="B13" s="131" t="s">
        <v>35</v>
      </c>
      <c r="C13" s="115"/>
      <c r="D13" s="115"/>
      <c r="E13" s="115"/>
      <c r="F13" s="115"/>
      <c r="G13" s="34"/>
      <c r="H13" s="20"/>
      <c r="I13" s="20"/>
      <c r="J13" s="20"/>
      <c r="K13" s="20">
        <f t="shared" si="0"/>
        <v>0</v>
      </c>
      <c r="L13" s="20">
        <f t="shared" si="1"/>
        <v>0</v>
      </c>
    </row>
    <row r="14" spans="2:13">
      <c r="B14" s="129" t="s">
        <v>36</v>
      </c>
      <c r="C14" s="124"/>
      <c r="D14" s="124"/>
      <c r="E14" s="124"/>
      <c r="F14" s="124"/>
      <c r="G14" s="32"/>
      <c r="H14" s="21"/>
      <c r="I14" s="21"/>
      <c r="J14" s="21"/>
      <c r="K14" s="20">
        <f t="shared" si="0"/>
        <v>0</v>
      </c>
      <c r="L14" s="20">
        <f t="shared" si="1"/>
        <v>0</v>
      </c>
    </row>
    <row r="15" spans="2:13">
      <c r="B15" s="23" t="s">
        <v>1</v>
      </c>
      <c r="C15" s="63"/>
      <c r="D15" s="63"/>
      <c r="E15" s="63"/>
      <c r="F15" s="63"/>
      <c r="G15" s="33"/>
      <c r="H15" s="19"/>
      <c r="I15" s="19"/>
      <c r="J15" s="19"/>
      <c r="K15" s="20">
        <f t="shared" si="0"/>
        <v>0</v>
      </c>
      <c r="L15" s="20">
        <f t="shared" si="1"/>
        <v>0</v>
      </c>
    </row>
    <row r="16" spans="2:13">
      <c r="B16" s="130" t="s">
        <v>2</v>
      </c>
      <c r="C16" s="122"/>
      <c r="D16" s="122"/>
      <c r="E16" s="122"/>
      <c r="F16" s="122"/>
      <c r="G16" s="35"/>
      <c r="H16" s="22"/>
      <c r="I16" s="22"/>
      <c r="J16" s="22"/>
      <c r="K16" s="20">
        <f t="shared" si="0"/>
        <v>0</v>
      </c>
      <c r="L16" s="20">
        <f t="shared" si="1"/>
        <v>0</v>
      </c>
    </row>
    <row r="17" spans="1:49" ht="18"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"/>
    </row>
    <row r="18" spans="1:49" ht="18" customHeight="1">
      <c r="B18" s="113" t="s">
        <v>83</v>
      </c>
      <c r="C18" s="113"/>
      <c r="D18" s="113"/>
      <c r="E18" s="113"/>
      <c r="F18" s="113"/>
      <c r="G18" s="64"/>
      <c r="H18" s="65"/>
      <c r="I18" s="65"/>
      <c r="J18" s="65"/>
      <c r="K18" s="66"/>
      <c r="L18" s="66"/>
      <c r="M18" s="1"/>
    </row>
    <row r="19" spans="1:49" ht="25.5">
      <c r="B19" s="116" t="s">
        <v>7</v>
      </c>
      <c r="C19" s="116"/>
      <c r="D19" s="116"/>
      <c r="E19" s="116"/>
      <c r="F19" s="116"/>
      <c r="G19" s="36" t="s">
        <v>87</v>
      </c>
      <c r="H19" s="2" t="s">
        <v>88</v>
      </c>
      <c r="I19" s="2" t="s">
        <v>90</v>
      </c>
      <c r="J19" s="2" t="s">
        <v>91</v>
      </c>
      <c r="K19" s="2" t="s">
        <v>32</v>
      </c>
      <c r="L19" s="2" t="s">
        <v>61</v>
      </c>
    </row>
    <row r="20" spans="1:49">
      <c r="B20" s="117">
        <v>1</v>
      </c>
      <c r="C20" s="118"/>
      <c r="D20" s="118"/>
      <c r="E20" s="118"/>
      <c r="F20" s="118"/>
      <c r="G20" s="43">
        <v>2</v>
      </c>
      <c r="H20" s="41">
        <v>3</v>
      </c>
      <c r="I20" s="41">
        <v>4</v>
      </c>
      <c r="J20" s="41">
        <v>5</v>
      </c>
      <c r="K20" s="41" t="s">
        <v>44</v>
      </c>
      <c r="L20" s="41" t="s">
        <v>45</v>
      </c>
    </row>
    <row r="21" spans="1:49" ht="15.75" customHeight="1">
      <c r="B21" s="114" t="s">
        <v>37</v>
      </c>
      <c r="C21" s="119"/>
      <c r="D21" s="119"/>
      <c r="E21" s="119"/>
      <c r="F21" s="119"/>
      <c r="G21" s="37"/>
      <c r="H21" s="21"/>
      <c r="I21" s="21"/>
      <c r="J21" s="21"/>
      <c r="K21" s="20">
        <f>IF(J21 &lt;&gt; 0,J21/G21*100,0)</f>
        <v>0</v>
      </c>
      <c r="L21" s="20">
        <f>IF(J21&lt;&gt; 0,J21/I21*100,0)</f>
        <v>0</v>
      </c>
    </row>
    <row r="22" spans="1:49">
      <c r="B22" s="114" t="s">
        <v>38</v>
      </c>
      <c r="C22" s="115"/>
      <c r="D22" s="115"/>
      <c r="E22" s="115"/>
      <c r="F22" s="115"/>
      <c r="G22" s="34"/>
      <c r="H22" s="21"/>
      <c r="I22" s="21"/>
      <c r="J22" s="21"/>
      <c r="K22" s="20">
        <f t="shared" ref="K22:K27" si="2">IF(J22 &lt;&gt; 0,J22/G22*100,0)</f>
        <v>0</v>
      </c>
      <c r="L22" s="20">
        <f t="shared" ref="L22:L27" si="3">IF(J22&lt;&gt; 0,J22/I22*100,0)</f>
        <v>0</v>
      </c>
    </row>
    <row r="23" spans="1:49" ht="15" customHeight="1">
      <c r="B23" s="110" t="s">
        <v>62</v>
      </c>
      <c r="C23" s="111"/>
      <c r="D23" s="111"/>
      <c r="E23" s="111"/>
      <c r="F23" s="112"/>
      <c r="G23" s="47"/>
      <c r="H23" s="48"/>
      <c r="I23" s="48"/>
      <c r="J23" s="48"/>
      <c r="K23" s="20">
        <f t="shared" si="2"/>
        <v>0</v>
      </c>
      <c r="L23" s="20">
        <f t="shared" si="3"/>
        <v>0</v>
      </c>
    </row>
    <row r="24" spans="1:49" s="49" customFormat="1" ht="15" customHeight="1">
      <c r="A24"/>
      <c r="B24" s="114" t="s">
        <v>22</v>
      </c>
      <c r="C24" s="115"/>
      <c r="D24" s="115"/>
      <c r="E24" s="115"/>
      <c r="F24" s="115"/>
      <c r="G24" s="34"/>
      <c r="H24" s="21"/>
      <c r="I24" s="21"/>
      <c r="J24" s="21"/>
      <c r="K24" s="20">
        <f t="shared" si="2"/>
        <v>0</v>
      </c>
      <c r="L24" s="20">
        <f t="shared" si="3"/>
        <v>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</row>
    <row r="25" spans="1:49" s="49" customFormat="1" ht="15" customHeight="1">
      <c r="A25"/>
      <c r="B25" s="114" t="s">
        <v>82</v>
      </c>
      <c r="C25" s="115"/>
      <c r="D25" s="115"/>
      <c r="E25" s="115"/>
      <c r="F25" s="115"/>
      <c r="G25" s="34"/>
      <c r="H25" s="21"/>
      <c r="I25" s="21"/>
      <c r="J25" s="21"/>
      <c r="K25" s="20">
        <f t="shared" si="2"/>
        <v>0</v>
      </c>
      <c r="L25" s="20">
        <f t="shared" si="3"/>
        <v>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</row>
    <row r="26" spans="1:49" s="62" customFormat="1">
      <c r="A26" s="60"/>
      <c r="B26" s="110" t="s">
        <v>84</v>
      </c>
      <c r="C26" s="111"/>
      <c r="D26" s="111"/>
      <c r="E26" s="111"/>
      <c r="F26" s="112"/>
      <c r="G26" s="47"/>
      <c r="H26" s="61"/>
      <c r="I26" s="61"/>
      <c r="J26" s="61"/>
      <c r="K26" s="20">
        <f t="shared" si="2"/>
        <v>0</v>
      </c>
      <c r="L26" s="20">
        <f t="shared" si="3"/>
        <v>0</v>
      </c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</row>
    <row r="27" spans="1:49" ht="15.75">
      <c r="B27" s="128" t="s">
        <v>85</v>
      </c>
      <c r="C27" s="128"/>
      <c r="D27" s="128"/>
      <c r="E27" s="128"/>
      <c r="F27" s="128"/>
      <c r="G27" s="50"/>
      <c r="H27" s="51"/>
      <c r="I27" s="51"/>
      <c r="J27" s="51"/>
      <c r="K27" s="20">
        <f t="shared" si="2"/>
        <v>0</v>
      </c>
      <c r="L27" s="20">
        <f t="shared" si="3"/>
        <v>0</v>
      </c>
    </row>
    <row r="29" spans="1:49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4"/>
    </row>
    <row r="30" spans="1:49"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</row>
    <row r="31" spans="1:49" ht="15" customHeight="1">
      <c r="B31" s="106" t="s">
        <v>92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</row>
    <row r="32" spans="1:49" ht="15" customHeight="1">
      <c r="B32" s="106" t="s">
        <v>94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</row>
    <row r="33" spans="2:12" ht="15" customHeight="1">
      <c r="B33" s="106" t="s">
        <v>95</v>
      </c>
      <c r="C33" s="106"/>
      <c r="D33" s="106"/>
      <c r="E33" s="106"/>
      <c r="F33" s="106"/>
      <c r="G33" s="106"/>
      <c r="H33" s="106"/>
      <c r="I33" s="106"/>
      <c r="J33" s="106"/>
      <c r="K33" s="106"/>
      <c r="L33" s="106"/>
    </row>
    <row r="34" spans="2:12" ht="36.75" customHeight="1"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</row>
    <row r="35" spans="2:12" ht="15" customHeight="1">
      <c r="B35" s="120" t="s">
        <v>96</v>
      </c>
      <c r="C35" s="120"/>
      <c r="D35" s="120"/>
      <c r="E35" s="120"/>
      <c r="F35" s="120"/>
      <c r="G35" s="120"/>
      <c r="H35" s="120"/>
      <c r="I35" s="120"/>
      <c r="J35" s="120"/>
      <c r="K35" s="120"/>
      <c r="L35" s="120"/>
    </row>
    <row r="36" spans="2:12"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</row>
  </sheetData>
  <mergeCells count="31">
    <mergeCell ref="B1:L1"/>
    <mergeCell ref="B33:L34"/>
    <mergeCell ref="B35:L36"/>
    <mergeCell ref="B12:F12"/>
    <mergeCell ref="B22:F22"/>
    <mergeCell ref="B10:F10"/>
    <mergeCell ref="B11:F11"/>
    <mergeCell ref="B8:F8"/>
    <mergeCell ref="B9:F9"/>
    <mergeCell ref="B27:F27"/>
    <mergeCell ref="B14:F14"/>
    <mergeCell ref="B16:F16"/>
    <mergeCell ref="B13:F13"/>
    <mergeCell ref="B30:L30"/>
    <mergeCell ref="B31:L31"/>
    <mergeCell ref="B7:F7"/>
    <mergeCell ref="B32:L32"/>
    <mergeCell ref="B2:L2"/>
    <mergeCell ref="B4:L4"/>
    <mergeCell ref="B6:L6"/>
    <mergeCell ref="B17:L17"/>
    <mergeCell ref="B5:L5"/>
    <mergeCell ref="B3:L3"/>
    <mergeCell ref="B26:F26"/>
    <mergeCell ref="B23:F23"/>
    <mergeCell ref="B18:F18"/>
    <mergeCell ref="B24:F24"/>
    <mergeCell ref="B25:F25"/>
    <mergeCell ref="B19:F19"/>
    <mergeCell ref="B20:F20"/>
    <mergeCell ref="B21:F21"/>
  </mergeCell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78"/>
  <sheetViews>
    <sheetView tabSelected="1" zoomScale="90" zoomScaleNormal="90" workbookViewId="0">
      <selection activeCell="H44" sqref="H44"/>
    </sheetView>
  </sheetViews>
  <sheetFormatPr defaultRowHeight="15"/>
  <cols>
    <col min="2" max="2" width="3.28515625" customWidth="1"/>
    <col min="3" max="3" width="4.42578125" customWidth="1"/>
    <col min="4" max="4" width="5.5703125" customWidth="1"/>
    <col min="5" max="5" width="8.42578125" customWidth="1"/>
    <col min="6" max="6" width="44.7109375" customWidth="1"/>
    <col min="7" max="7" width="25.28515625" hidden="1" customWidth="1"/>
    <col min="8" max="8" width="17.7109375" style="99" customWidth="1"/>
    <col min="9" max="9" width="16.5703125" customWidth="1"/>
    <col min="10" max="10" width="15.5703125" style="99" customWidth="1"/>
    <col min="11" max="11" width="16" style="99" customWidth="1"/>
    <col min="12" max="13" width="15.7109375" customWidth="1"/>
  </cols>
  <sheetData>
    <row r="1" spans="2:13" ht="18"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2:13" ht="15.75" customHeight="1">
      <c r="B2" s="108" t="s">
        <v>16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2:13" ht="18"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2:13" ht="15.75" customHeight="1">
      <c r="B4" s="108" t="s">
        <v>65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</row>
    <row r="5" spans="2:13" ht="18"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</row>
    <row r="6" spans="2:13" ht="15.75" customHeight="1">
      <c r="B6" s="108" t="s">
        <v>46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</row>
    <row r="7" spans="2:13" ht="18"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</row>
    <row r="8" spans="2:13" ht="48" customHeight="1">
      <c r="B8" s="139" t="s">
        <v>7</v>
      </c>
      <c r="C8" s="140"/>
      <c r="D8" s="140"/>
      <c r="E8" s="140"/>
      <c r="F8" s="141"/>
      <c r="G8" s="88" t="s">
        <v>93</v>
      </c>
      <c r="H8" s="95" t="s">
        <v>142</v>
      </c>
      <c r="I8" s="88" t="s">
        <v>139</v>
      </c>
      <c r="J8" s="89" t="s">
        <v>137</v>
      </c>
      <c r="K8" s="148" t="s">
        <v>146</v>
      </c>
      <c r="L8" s="88" t="s">
        <v>32</v>
      </c>
      <c r="M8" s="88" t="s">
        <v>61</v>
      </c>
    </row>
    <row r="9" spans="2:13">
      <c r="B9" s="133">
        <v>1</v>
      </c>
      <c r="C9" s="134"/>
      <c r="D9" s="134"/>
      <c r="E9" s="134"/>
      <c r="F9" s="135"/>
      <c r="G9" s="52">
        <v>2</v>
      </c>
      <c r="H9" s="90" t="s">
        <v>138</v>
      </c>
      <c r="I9" s="52">
        <v>3</v>
      </c>
      <c r="J9" s="102">
        <v>4</v>
      </c>
      <c r="K9" s="90">
        <v>5</v>
      </c>
      <c r="L9" s="52" t="s">
        <v>44</v>
      </c>
      <c r="M9" s="52" t="s">
        <v>45</v>
      </c>
    </row>
    <row r="10" spans="2:13" s="78" customFormat="1">
      <c r="B10" s="7"/>
      <c r="C10" s="7"/>
      <c r="D10" s="7"/>
      <c r="E10" s="7"/>
      <c r="F10" s="7" t="s">
        <v>60</v>
      </c>
      <c r="G10" s="76"/>
      <c r="H10" s="93">
        <f>H11</f>
        <v>50399.689999999995</v>
      </c>
      <c r="I10" s="76">
        <f>I11</f>
        <v>120700</v>
      </c>
      <c r="J10" s="93">
        <v>12700</v>
      </c>
      <c r="K10" s="104">
        <f>K11</f>
        <v>53770.65</v>
      </c>
      <c r="L10" s="77">
        <f>IF(K10&lt;&gt; 0,K10/H10,0)</f>
        <v>1.066884538377121</v>
      </c>
      <c r="M10" s="77">
        <f>IF(K10&lt;&gt;0,K10/J10,0)</f>
        <v>4.2339094488188982</v>
      </c>
    </row>
    <row r="11" spans="2:13" s="78" customFormat="1">
      <c r="B11" s="7">
        <v>6</v>
      </c>
      <c r="C11" s="7"/>
      <c r="D11" s="7"/>
      <c r="E11" s="7"/>
      <c r="F11" s="7" t="s">
        <v>3</v>
      </c>
      <c r="G11" s="45"/>
      <c r="H11" s="92">
        <f>H12+H16+H19+H22</f>
        <v>50399.689999999995</v>
      </c>
      <c r="I11" s="45">
        <f>I12+I16+I19+I22</f>
        <v>120700</v>
      </c>
      <c r="J11" s="45">
        <f>J12+J16+J19+J22</f>
        <v>120700</v>
      </c>
      <c r="K11" s="92">
        <f>K12+K16+K19+K22</f>
        <v>53770.65</v>
      </c>
      <c r="L11" s="77">
        <f t="shared" ref="L11:L24" si="0">IF(K11&lt;&gt; 0,K11/H11,0)</f>
        <v>1.066884538377121</v>
      </c>
      <c r="M11" s="77">
        <f t="shared" ref="M11:M24" si="1">IF(K11&lt;&gt;0,K11/J11,0)</f>
        <v>0.445490057995029</v>
      </c>
    </row>
    <row r="12" spans="2:13" s="78" customFormat="1" ht="25.5">
      <c r="B12" s="7"/>
      <c r="C12" s="7">
        <v>63</v>
      </c>
      <c r="D12" s="7"/>
      <c r="E12" s="7"/>
      <c r="F12" s="7" t="s">
        <v>20</v>
      </c>
      <c r="G12" s="76"/>
      <c r="H12" s="93">
        <f>H13</f>
        <v>11850</v>
      </c>
      <c r="I12" s="76">
        <f>I13</f>
        <v>14600</v>
      </c>
      <c r="J12" s="93">
        <v>14600</v>
      </c>
      <c r="K12" s="104">
        <f>K13</f>
        <v>13200</v>
      </c>
      <c r="L12" s="77">
        <f t="shared" si="0"/>
        <v>1.1139240506329113</v>
      </c>
      <c r="M12" s="77">
        <f t="shared" si="1"/>
        <v>0.90410958904109584</v>
      </c>
    </row>
    <row r="13" spans="2:13" s="78" customFormat="1">
      <c r="B13" s="18"/>
      <c r="C13" s="18"/>
      <c r="D13" s="18">
        <v>636</v>
      </c>
      <c r="E13" s="18"/>
      <c r="F13" s="71" t="s">
        <v>99</v>
      </c>
      <c r="G13" s="76"/>
      <c r="H13" s="93">
        <f>H14</f>
        <v>11850</v>
      </c>
      <c r="I13" s="76">
        <f>I14</f>
        <v>14600</v>
      </c>
      <c r="J13" s="93">
        <v>14600</v>
      </c>
      <c r="K13" s="104">
        <f>SUM(K14)</f>
        <v>13200</v>
      </c>
      <c r="L13" s="77">
        <f t="shared" si="0"/>
        <v>1.1139240506329113</v>
      </c>
      <c r="M13" s="77">
        <f t="shared" si="1"/>
        <v>0.90410958904109584</v>
      </c>
    </row>
    <row r="14" spans="2:13">
      <c r="B14" s="8"/>
      <c r="C14" s="8"/>
      <c r="D14" s="8"/>
      <c r="E14" s="8">
        <v>6362</v>
      </c>
      <c r="F14" s="70" t="s">
        <v>98</v>
      </c>
      <c r="G14" s="5"/>
      <c r="H14" s="91">
        <v>11850</v>
      </c>
      <c r="I14" s="5">
        <v>14600</v>
      </c>
      <c r="J14" s="91">
        <v>14600</v>
      </c>
      <c r="K14" s="149">
        <v>13200</v>
      </c>
      <c r="L14" s="38">
        <f t="shared" si="0"/>
        <v>1.1139240506329113</v>
      </c>
      <c r="M14" s="38">
        <f t="shared" si="1"/>
        <v>0.90410958904109584</v>
      </c>
    </row>
    <row r="15" spans="2:13">
      <c r="B15" s="8"/>
      <c r="C15" s="8"/>
      <c r="D15" s="9"/>
      <c r="E15" s="9"/>
      <c r="F15" s="9"/>
      <c r="G15" s="5"/>
      <c r="H15" s="91"/>
      <c r="I15" s="5"/>
      <c r="J15" s="91"/>
      <c r="K15" s="149"/>
      <c r="L15" s="38">
        <f t="shared" si="0"/>
        <v>0</v>
      </c>
      <c r="M15" s="38">
        <f t="shared" si="1"/>
        <v>0</v>
      </c>
    </row>
    <row r="16" spans="2:13" s="78" customFormat="1" ht="25.5">
      <c r="B16" s="18"/>
      <c r="C16" s="18">
        <v>66</v>
      </c>
      <c r="D16" s="79"/>
      <c r="E16" s="79"/>
      <c r="F16" s="7" t="s">
        <v>23</v>
      </c>
      <c r="G16" s="76"/>
      <c r="H16" s="93">
        <f>H17</f>
        <v>700</v>
      </c>
      <c r="I16" s="76">
        <f>I17</f>
        <v>400</v>
      </c>
      <c r="J16" s="93">
        <v>400</v>
      </c>
      <c r="K16" s="104">
        <f>K17</f>
        <v>0</v>
      </c>
      <c r="L16" s="77">
        <f t="shared" si="0"/>
        <v>0</v>
      </c>
      <c r="M16" s="77">
        <f t="shared" si="1"/>
        <v>0</v>
      </c>
    </row>
    <row r="17" spans="2:13" s="78" customFormat="1" ht="25.5">
      <c r="B17" s="18"/>
      <c r="C17" s="18"/>
      <c r="D17" s="79">
        <v>661</v>
      </c>
      <c r="E17" s="79"/>
      <c r="F17" s="7" t="s">
        <v>39</v>
      </c>
      <c r="G17" s="76"/>
      <c r="H17" s="93">
        <f>H18</f>
        <v>700</v>
      </c>
      <c r="I17" s="76">
        <f>I18</f>
        <v>400</v>
      </c>
      <c r="J17" s="93">
        <v>400</v>
      </c>
      <c r="K17" s="104">
        <f>SUM(K18)</f>
        <v>0</v>
      </c>
      <c r="L17" s="77">
        <f t="shared" si="0"/>
        <v>0</v>
      </c>
      <c r="M17" s="77">
        <f t="shared" si="1"/>
        <v>0</v>
      </c>
    </row>
    <row r="18" spans="2:13">
      <c r="B18" s="8"/>
      <c r="C18" s="18"/>
      <c r="D18" s="9"/>
      <c r="E18" s="9">
        <v>6615</v>
      </c>
      <c r="F18" s="70" t="s">
        <v>100</v>
      </c>
      <c r="G18" s="5"/>
      <c r="H18" s="91">
        <v>700</v>
      </c>
      <c r="I18" s="5">
        <v>400</v>
      </c>
      <c r="J18" s="91">
        <v>400</v>
      </c>
      <c r="K18" s="149">
        <v>0</v>
      </c>
      <c r="L18" s="38">
        <f t="shared" si="0"/>
        <v>0</v>
      </c>
      <c r="M18" s="38">
        <f t="shared" si="1"/>
        <v>0</v>
      </c>
    </row>
    <row r="19" spans="2:13" s="78" customFormat="1" ht="25.5">
      <c r="B19" s="18"/>
      <c r="C19" s="18">
        <v>67</v>
      </c>
      <c r="D19" s="79"/>
      <c r="E19" s="79"/>
      <c r="F19" s="71" t="s">
        <v>101</v>
      </c>
      <c r="G19" s="76"/>
      <c r="H19" s="93">
        <f>H20</f>
        <v>37631.1</v>
      </c>
      <c r="I19" s="76">
        <f>I20</f>
        <v>105000</v>
      </c>
      <c r="J19" s="93">
        <v>105000</v>
      </c>
      <c r="K19" s="104">
        <f>K20</f>
        <v>40476.65</v>
      </c>
      <c r="L19" s="77">
        <f t="shared" si="0"/>
        <v>1.0756169763838954</v>
      </c>
      <c r="M19" s="77">
        <f t="shared" si="1"/>
        <v>0.38549190476190476</v>
      </c>
    </row>
    <row r="20" spans="2:13" s="78" customFormat="1" ht="25.5">
      <c r="B20" s="18"/>
      <c r="C20" s="18"/>
      <c r="D20" s="79">
        <v>671</v>
      </c>
      <c r="E20" s="79"/>
      <c r="F20" s="71" t="s">
        <v>102</v>
      </c>
      <c r="G20" s="46"/>
      <c r="H20" s="94">
        <f>H21</f>
        <v>37631.1</v>
      </c>
      <c r="I20" s="75">
        <f>I21</f>
        <v>105000</v>
      </c>
      <c r="J20" s="94">
        <v>105000</v>
      </c>
      <c r="K20" s="104">
        <f>SUM(K21)</f>
        <v>40476.65</v>
      </c>
      <c r="L20" s="77">
        <f t="shared" si="0"/>
        <v>1.0756169763838954</v>
      </c>
      <c r="M20" s="77">
        <f t="shared" si="1"/>
        <v>0.38549190476190476</v>
      </c>
    </row>
    <row r="21" spans="2:13" ht="30.75" customHeight="1">
      <c r="B21" s="8"/>
      <c r="C21" s="8"/>
      <c r="D21" s="9"/>
      <c r="E21" s="9">
        <v>6711</v>
      </c>
      <c r="F21" s="72" t="s">
        <v>102</v>
      </c>
      <c r="G21" s="5"/>
      <c r="H21" s="91">
        <v>37631.1</v>
      </c>
      <c r="I21" s="5">
        <v>105000</v>
      </c>
      <c r="J21" s="91">
        <v>105000</v>
      </c>
      <c r="K21" s="149">
        <v>40476.65</v>
      </c>
      <c r="L21" s="38">
        <f t="shared" si="0"/>
        <v>1.0756169763838954</v>
      </c>
      <c r="M21" s="38">
        <f t="shared" si="1"/>
        <v>0.38549190476190476</v>
      </c>
    </row>
    <row r="22" spans="2:13" s="78" customFormat="1">
      <c r="B22" s="18"/>
      <c r="C22" s="18">
        <v>68</v>
      </c>
      <c r="D22" s="18"/>
      <c r="E22" s="18"/>
      <c r="F22" s="74" t="s">
        <v>103</v>
      </c>
      <c r="G22" s="76"/>
      <c r="H22" s="93">
        <f>H23</f>
        <v>218.59</v>
      </c>
      <c r="I22" s="76">
        <f>I23</f>
        <v>700</v>
      </c>
      <c r="J22" s="93">
        <v>700</v>
      </c>
      <c r="K22" s="104">
        <f>K23</f>
        <v>94</v>
      </c>
      <c r="L22" s="77">
        <f t="shared" si="0"/>
        <v>0.43002882108056179</v>
      </c>
      <c r="M22" s="77">
        <f t="shared" si="1"/>
        <v>0.13428571428571429</v>
      </c>
    </row>
    <row r="23" spans="2:13" s="78" customFormat="1">
      <c r="B23" s="18"/>
      <c r="C23" s="18"/>
      <c r="D23" s="18">
        <v>683</v>
      </c>
      <c r="E23" s="18"/>
      <c r="F23" s="74" t="s">
        <v>103</v>
      </c>
      <c r="G23" s="76"/>
      <c r="H23" s="93">
        <f>H24</f>
        <v>218.59</v>
      </c>
      <c r="I23" s="76">
        <f>I24</f>
        <v>700</v>
      </c>
      <c r="J23" s="93">
        <v>700</v>
      </c>
      <c r="K23" s="104">
        <f>SUM(K24)</f>
        <v>94</v>
      </c>
      <c r="L23" s="77">
        <f t="shared" si="0"/>
        <v>0.43002882108056179</v>
      </c>
      <c r="M23" s="77">
        <f t="shared" si="1"/>
        <v>0.13428571428571429</v>
      </c>
    </row>
    <row r="24" spans="2:13">
      <c r="B24" s="8"/>
      <c r="C24" s="8"/>
      <c r="D24" s="8"/>
      <c r="E24" s="8">
        <v>6831</v>
      </c>
      <c r="F24" s="73" t="s">
        <v>103</v>
      </c>
      <c r="G24" s="5"/>
      <c r="H24" s="91">
        <v>218.59</v>
      </c>
      <c r="I24" s="5">
        <v>700</v>
      </c>
      <c r="J24" s="91">
        <v>700</v>
      </c>
      <c r="K24" s="149">
        <v>94</v>
      </c>
      <c r="L24" s="38">
        <f t="shared" si="0"/>
        <v>0.43002882108056179</v>
      </c>
      <c r="M24" s="38">
        <f t="shared" si="1"/>
        <v>0.13428571428571429</v>
      </c>
    </row>
    <row r="25" spans="2:13" ht="18"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</row>
    <row r="26" spans="2:13" ht="36.75" customHeight="1">
      <c r="B26" s="136" t="s">
        <v>7</v>
      </c>
      <c r="C26" s="137"/>
      <c r="D26" s="137"/>
      <c r="E26" s="137"/>
      <c r="F26" s="138"/>
      <c r="G26" s="48" t="s">
        <v>93</v>
      </c>
      <c r="H26" s="48" t="s">
        <v>143</v>
      </c>
      <c r="I26" s="48" t="s">
        <v>139</v>
      </c>
      <c r="J26" s="95" t="s">
        <v>140</v>
      </c>
      <c r="K26" s="95" t="s">
        <v>144</v>
      </c>
      <c r="L26" s="48" t="s">
        <v>32</v>
      </c>
      <c r="M26" s="48" t="s">
        <v>61</v>
      </c>
    </row>
    <row r="27" spans="2:13">
      <c r="B27" s="133">
        <v>1</v>
      </c>
      <c r="C27" s="134"/>
      <c r="D27" s="134"/>
      <c r="E27" s="134"/>
      <c r="F27" s="135"/>
      <c r="G27" s="52">
        <v>2</v>
      </c>
      <c r="H27" s="102">
        <v>2</v>
      </c>
      <c r="I27" s="102">
        <v>3</v>
      </c>
      <c r="J27" s="102">
        <v>4</v>
      </c>
      <c r="K27" s="90">
        <v>5</v>
      </c>
      <c r="L27" s="52" t="s">
        <v>44</v>
      </c>
      <c r="M27" s="52" t="s">
        <v>45</v>
      </c>
    </row>
    <row r="28" spans="2:13" s="78" customFormat="1">
      <c r="B28" s="7"/>
      <c r="C28" s="7"/>
      <c r="D28" s="7"/>
      <c r="E28" s="7"/>
      <c r="F28" s="7" t="s">
        <v>59</v>
      </c>
      <c r="G28" s="76"/>
      <c r="H28" s="93">
        <f>H29+H64</f>
        <v>44855.34</v>
      </c>
      <c r="I28" s="76">
        <f>I29+I64</f>
        <v>120700</v>
      </c>
      <c r="J28" s="93">
        <v>120700</v>
      </c>
      <c r="K28" s="104">
        <f>K29+K64</f>
        <v>45563.310000000005</v>
      </c>
      <c r="L28" s="77">
        <f>IF(K28&lt;&gt; 0,K28/H28,0)</f>
        <v>1.0157834050527765</v>
      </c>
      <c r="M28" s="77">
        <f>IF(K28&lt;&gt;0,K28/J28,0)</f>
        <v>0.37749221209610612</v>
      </c>
    </row>
    <row r="29" spans="2:13" s="78" customFormat="1">
      <c r="B29" s="7">
        <v>3</v>
      </c>
      <c r="C29" s="7"/>
      <c r="D29" s="7"/>
      <c r="E29" s="7"/>
      <c r="F29" s="7" t="s">
        <v>4</v>
      </c>
      <c r="G29" s="76"/>
      <c r="H29" s="93">
        <f>H30+H38+H60</f>
        <v>37651.360000000001</v>
      </c>
      <c r="I29" s="76">
        <f>I30+I38+I60</f>
        <v>96300</v>
      </c>
      <c r="J29" s="93">
        <v>120700</v>
      </c>
      <c r="K29" s="104">
        <f>K30+K38+K60</f>
        <v>39661.270000000004</v>
      </c>
      <c r="L29" s="77">
        <f t="shared" ref="L29:L34" si="2">IF(K29&lt;&gt; 0,K29/H29,0)</f>
        <v>1.0533821354660231</v>
      </c>
      <c r="M29" s="77">
        <f t="shared" ref="M29:M73" si="3">IF(K29&lt;&gt;0,K29/J29,0)</f>
        <v>0.32859378624689317</v>
      </c>
    </row>
    <row r="30" spans="2:13" s="78" customFormat="1">
      <c r="B30" s="7"/>
      <c r="C30" s="7">
        <v>31</v>
      </c>
      <c r="D30" s="7"/>
      <c r="E30" s="7"/>
      <c r="F30" s="7" t="s">
        <v>5</v>
      </c>
      <c r="G30" s="76">
        <f>G31</f>
        <v>0</v>
      </c>
      <c r="H30" s="93">
        <f>H31+H33+H36</f>
        <v>29774.94</v>
      </c>
      <c r="I30" s="76">
        <f>I31+I33+I36</f>
        <v>61000</v>
      </c>
      <c r="J30" s="93">
        <v>61000</v>
      </c>
      <c r="K30" s="104">
        <f>K31+K33+K36</f>
        <v>32912.550000000003</v>
      </c>
      <c r="L30" s="77">
        <f t="shared" si="2"/>
        <v>1.1053775423225036</v>
      </c>
      <c r="M30" s="77">
        <f t="shared" si="3"/>
        <v>0.53955000000000009</v>
      </c>
    </row>
    <row r="31" spans="2:13" s="78" customFormat="1">
      <c r="B31" s="18"/>
      <c r="C31" s="18"/>
      <c r="D31" s="18">
        <v>311</v>
      </c>
      <c r="E31" s="18"/>
      <c r="F31" s="18" t="s">
        <v>40</v>
      </c>
      <c r="G31" s="76">
        <f>G32</f>
        <v>0</v>
      </c>
      <c r="H31" s="93">
        <f>H32</f>
        <v>23830.11</v>
      </c>
      <c r="I31" s="76">
        <f>I32</f>
        <v>46800</v>
      </c>
      <c r="J31" s="93">
        <v>46800</v>
      </c>
      <c r="K31" s="104">
        <f>K32</f>
        <v>26889.77</v>
      </c>
      <c r="L31" s="77">
        <f t="shared" si="2"/>
        <v>1.1283947073681153</v>
      </c>
      <c r="M31" s="77">
        <f t="shared" si="3"/>
        <v>0.57456773504273506</v>
      </c>
    </row>
    <row r="32" spans="2:13">
      <c r="B32" s="8"/>
      <c r="C32" s="8"/>
      <c r="D32" s="8"/>
      <c r="E32" s="8">
        <v>3111</v>
      </c>
      <c r="F32" s="8" t="s">
        <v>41</v>
      </c>
      <c r="G32" s="5"/>
      <c r="H32" s="91">
        <v>23830.11</v>
      </c>
      <c r="I32" s="5">
        <v>46800</v>
      </c>
      <c r="J32" s="91">
        <v>46800</v>
      </c>
      <c r="K32" s="149">
        <v>26889.77</v>
      </c>
      <c r="L32" s="38">
        <f t="shared" si="2"/>
        <v>1.1283947073681153</v>
      </c>
      <c r="M32" s="38">
        <f t="shared" si="3"/>
        <v>0.57456773504273506</v>
      </c>
    </row>
    <row r="33" spans="2:13" s="78" customFormat="1">
      <c r="B33" s="18"/>
      <c r="C33" s="18"/>
      <c r="D33" s="18">
        <v>312</v>
      </c>
      <c r="E33" s="18"/>
      <c r="F33" s="10" t="s">
        <v>104</v>
      </c>
      <c r="G33" s="76">
        <f>G34</f>
        <v>0</v>
      </c>
      <c r="H33" s="93">
        <f>H34+H35</f>
        <v>2012.8</v>
      </c>
      <c r="I33" s="76">
        <f>I34+I35</f>
        <v>6700</v>
      </c>
      <c r="J33" s="93">
        <v>6700</v>
      </c>
      <c r="K33" s="104">
        <f>K34+K35</f>
        <v>1585.92</v>
      </c>
      <c r="L33" s="77">
        <f t="shared" si="2"/>
        <v>0.78791732909379975</v>
      </c>
      <c r="M33" s="77">
        <f t="shared" si="3"/>
        <v>0.2367044776119403</v>
      </c>
    </row>
    <row r="34" spans="2:13">
      <c r="B34" s="8"/>
      <c r="C34" s="8"/>
      <c r="D34" s="8"/>
      <c r="E34" s="8">
        <v>3121</v>
      </c>
      <c r="F34" s="8" t="s">
        <v>104</v>
      </c>
      <c r="G34" s="5"/>
      <c r="H34" s="91">
        <v>900</v>
      </c>
      <c r="I34" s="5">
        <v>2300</v>
      </c>
      <c r="J34" s="91">
        <v>2300</v>
      </c>
      <c r="K34" s="149">
        <v>500</v>
      </c>
      <c r="L34" s="38">
        <f t="shared" si="2"/>
        <v>0.55555555555555558</v>
      </c>
      <c r="M34" s="38">
        <f t="shared" si="3"/>
        <v>0.21739130434782608</v>
      </c>
    </row>
    <row r="35" spans="2:13">
      <c r="B35" s="8"/>
      <c r="C35" s="8"/>
      <c r="D35" s="8"/>
      <c r="E35" s="8"/>
      <c r="F35" s="13" t="s">
        <v>136</v>
      </c>
      <c r="G35" s="5"/>
      <c r="H35" s="91">
        <v>1112.8</v>
      </c>
      <c r="I35" s="5">
        <v>4400</v>
      </c>
      <c r="J35" s="91">
        <v>4400</v>
      </c>
      <c r="K35" s="149">
        <v>1085.92</v>
      </c>
      <c r="L35" s="38">
        <f>IF(K35&lt;&gt; 0,K35/H35,0)</f>
        <v>0.97584471603163203</v>
      </c>
      <c r="M35" s="38">
        <f t="shared" si="3"/>
        <v>0.24680000000000002</v>
      </c>
    </row>
    <row r="36" spans="2:13" s="78" customFormat="1">
      <c r="B36" s="18"/>
      <c r="C36" s="18"/>
      <c r="D36" s="18">
        <v>313</v>
      </c>
      <c r="E36" s="18"/>
      <c r="F36" s="10" t="s">
        <v>105</v>
      </c>
      <c r="G36" s="76">
        <f>G37</f>
        <v>0</v>
      </c>
      <c r="H36" s="93">
        <f>H37</f>
        <v>3932.03</v>
      </c>
      <c r="I36" s="76">
        <f>I37</f>
        <v>7500</v>
      </c>
      <c r="J36" s="93">
        <v>7500</v>
      </c>
      <c r="K36" s="104">
        <f>K37</f>
        <v>4436.8599999999997</v>
      </c>
      <c r="L36" s="77">
        <f>IF(K36&lt;&gt; 0,K36/H36,0)</f>
        <v>1.1283891526768615</v>
      </c>
      <c r="M36" s="77">
        <f t="shared" si="3"/>
        <v>0.59158133333333329</v>
      </c>
    </row>
    <row r="37" spans="2:13">
      <c r="B37" s="8"/>
      <c r="C37" s="8"/>
      <c r="D37" s="8"/>
      <c r="E37" s="8">
        <v>3132</v>
      </c>
      <c r="F37" s="13" t="s">
        <v>106</v>
      </c>
      <c r="G37" s="5"/>
      <c r="H37" s="91">
        <v>3932.03</v>
      </c>
      <c r="I37" s="5">
        <v>7500</v>
      </c>
      <c r="J37" s="91">
        <v>7500</v>
      </c>
      <c r="K37" s="149">
        <v>4436.8599999999997</v>
      </c>
      <c r="L37" s="38">
        <f>IF(K37&lt;&gt; 0,K37/H37,0)</f>
        <v>1.1283891526768615</v>
      </c>
      <c r="M37" s="38">
        <f t="shared" si="3"/>
        <v>0.59158133333333329</v>
      </c>
    </row>
    <row r="38" spans="2:13" s="78" customFormat="1">
      <c r="B38" s="18"/>
      <c r="C38" s="18">
        <v>32</v>
      </c>
      <c r="D38" s="79"/>
      <c r="E38" s="79"/>
      <c r="F38" s="18" t="s">
        <v>17</v>
      </c>
      <c r="G38" s="76">
        <f>G39</f>
        <v>0</v>
      </c>
      <c r="H38" s="93">
        <f>H39+H44+H48+H56</f>
        <v>7674.56</v>
      </c>
      <c r="I38" s="76">
        <f>I39+I44+I48+I56</f>
        <v>31000</v>
      </c>
      <c r="J38" s="93">
        <v>31000</v>
      </c>
      <c r="K38" s="104">
        <f>K39+K44+K48+K56</f>
        <v>5743.0300000000007</v>
      </c>
      <c r="L38" s="77">
        <f>IF(K38&lt;&gt; 0,K38/H38,0)</f>
        <v>0.74832042488429307</v>
      </c>
      <c r="M38" s="77">
        <f t="shared" si="3"/>
        <v>0.18525903225806453</v>
      </c>
    </row>
    <row r="39" spans="2:13" s="78" customFormat="1">
      <c r="B39" s="18"/>
      <c r="C39" s="18"/>
      <c r="D39" s="18">
        <v>321</v>
      </c>
      <c r="E39" s="18"/>
      <c r="F39" s="18" t="s">
        <v>42</v>
      </c>
      <c r="G39" s="76">
        <f>G40+G41+G42+G43</f>
        <v>0</v>
      </c>
      <c r="H39" s="93">
        <f>H40+H41+H42+H43</f>
        <v>1545.0700000000002</v>
      </c>
      <c r="I39" s="76">
        <f>I40+I41+I42+I43</f>
        <v>5400</v>
      </c>
      <c r="J39" s="93">
        <v>5400</v>
      </c>
      <c r="K39" s="104">
        <f>K40+K41+K42+K43</f>
        <v>1407.75</v>
      </c>
      <c r="L39" s="77">
        <f>IF(K39&lt;&gt; 0,K39/H39,0)</f>
        <v>0.91112376785517801</v>
      </c>
      <c r="M39" s="77">
        <f t="shared" si="3"/>
        <v>0.26069444444444445</v>
      </c>
    </row>
    <row r="40" spans="2:13">
      <c r="B40" s="8"/>
      <c r="C40" s="18"/>
      <c r="D40" s="8"/>
      <c r="E40" s="8">
        <v>3211</v>
      </c>
      <c r="F40" s="28" t="s">
        <v>43</v>
      </c>
      <c r="G40" s="5"/>
      <c r="H40" s="91">
        <v>810</v>
      </c>
      <c r="I40" s="5">
        <v>1600</v>
      </c>
      <c r="J40" s="91">
        <v>1600</v>
      </c>
      <c r="K40" s="149">
        <v>316</v>
      </c>
      <c r="L40" s="38">
        <f>IF(K40&lt;&gt; 0,K40/H40,0)</f>
        <v>0.39012345679012345</v>
      </c>
      <c r="M40" s="38">
        <f t="shared" si="3"/>
        <v>0.19750000000000001</v>
      </c>
    </row>
    <row r="41" spans="2:13">
      <c r="B41" s="8"/>
      <c r="C41" s="18"/>
      <c r="D41" s="8"/>
      <c r="E41" s="8">
        <v>3212</v>
      </c>
      <c r="F41" s="73" t="s">
        <v>107</v>
      </c>
      <c r="G41" s="5"/>
      <c r="H41" s="91">
        <v>716.32</v>
      </c>
      <c r="I41" s="5">
        <v>2100</v>
      </c>
      <c r="J41" s="91">
        <v>2100</v>
      </c>
      <c r="K41" s="149">
        <v>691.75</v>
      </c>
      <c r="L41" s="38">
        <f>IF(K41&lt;&gt; 0,K41/H41,0)</f>
        <v>0.9656996872905963</v>
      </c>
      <c r="M41" s="38">
        <f t="shared" si="3"/>
        <v>0.32940476190476192</v>
      </c>
    </row>
    <row r="42" spans="2:13">
      <c r="B42" s="8"/>
      <c r="C42" s="18"/>
      <c r="D42" s="8"/>
      <c r="E42" s="8">
        <v>3213</v>
      </c>
      <c r="F42" s="73" t="s">
        <v>108</v>
      </c>
      <c r="G42" s="5"/>
      <c r="H42" s="91">
        <v>18.75</v>
      </c>
      <c r="I42" s="5">
        <v>1200</v>
      </c>
      <c r="J42" s="91">
        <v>1200</v>
      </c>
      <c r="K42" s="149">
        <v>400</v>
      </c>
      <c r="L42" s="38">
        <f>IF(K42&lt;&gt; 0,K42/H42,0)</f>
        <v>21.333333333333332</v>
      </c>
      <c r="M42" s="38">
        <f t="shared" si="3"/>
        <v>0.33333333333333331</v>
      </c>
    </row>
    <row r="43" spans="2:13">
      <c r="B43" s="8"/>
      <c r="C43" s="18"/>
      <c r="D43" s="8"/>
      <c r="E43" s="8">
        <v>3214</v>
      </c>
      <c r="F43" s="73" t="s">
        <v>109</v>
      </c>
      <c r="G43" s="5"/>
      <c r="H43" s="91">
        <v>0</v>
      </c>
      <c r="I43" s="5">
        <v>500</v>
      </c>
      <c r="J43" s="91">
        <v>500</v>
      </c>
      <c r="K43" s="149">
        <v>0</v>
      </c>
      <c r="L43" s="38">
        <f>IF(K43&lt;&gt; 0,K43/H43,0)</f>
        <v>0</v>
      </c>
      <c r="M43" s="38">
        <f t="shared" si="3"/>
        <v>0</v>
      </c>
    </row>
    <row r="44" spans="2:13" s="78" customFormat="1">
      <c r="B44" s="18"/>
      <c r="C44" s="18"/>
      <c r="D44" s="18">
        <v>322</v>
      </c>
      <c r="E44" s="10"/>
      <c r="F44" s="74" t="s">
        <v>110</v>
      </c>
      <c r="G44" s="76">
        <f>G45+G46+G47</f>
        <v>0</v>
      </c>
      <c r="H44" s="93">
        <f>H45+H46+H47</f>
        <v>662.43000000000006</v>
      </c>
      <c r="I44" s="76">
        <f>I45+I46+I47</f>
        <v>7500</v>
      </c>
      <c r="J44" s="93">
        <v>7500</v>
      </c>
      <c r="K44" s="104">
        <f>K45+K46+K47</f>
        <v>269</v>
      </c>
      <c r="L44" s="77">
        <f>IF(K44&lt;&gt; 0,K44/H44,0)</f>
        <v>0.40608064248297931</v>
      </c>
      <c r="M44" s="77">
        <f t="shared" si="3"/>
        <v>3.5866666666666665E-2</v>
      </c>
    </row>
    <row r="45" spans="2:13">
      <c r="B45" s="8"/>
      <c r="C45" s="18"/>
      <c r="D45" s="9"/>
      <c r="E45" s="8">
        <v>3221</v>
      </c>
      <c r="F45" s="13" t="s">
        <v>111</v>
      </c>
      <c r="G45" s="5"/>
      <c r="H45" s="91">
        <v>378.42</v>
      </c>
      <c r="I45" s="5">
        <v>5000</v>
      </c>
      <c r="J45" s="91">
        <v>5000</v>
      </c>
      <c r="K45" s="149">
        <v>269</v>
      </c>
      <c r="L45" s="38">
        <f>IF(K45&lt;&gt; 0,K45/H45,0)</f>
        <v>0.71085037788700378</v>
      </c>
      <c r="M45" s="38">
        <f t="shared" si="3"/>
        <v>5.3800000000000001E-2</v>
      </c>
    </row>
    <row r="46" spans="2:13">
      <c r="B46" s="8"/>
      <c r="C46" s="18"/>
      <c r="D46" s="9"/>
      <c r="E46" s="8">
        <v>3224</v>
      </c>
      <c r="F46" s="13" t="s">
        <v>112</v>
      </c>
      <c r="G46" s="5"/>
      <c r="H46" s="91"/>
      <c r="I46" s="5">
        <v>0</v>
      </c>
      <c r="J46" s="96">
        <v>0</v>
      </c>
      <c r="K46" s="149">
        <v>0</v>
      </c>
      <c r="L46" s="38">
        <f>IF(K46&lt;&gt; 0,K46/H46,0)</f>
        <v>0</v>
      </c>
      <c r="M46" s="38">
        <f t="shared" si="3"/>
        <v>0</v>
      </c>
    </row>
    <row r="47" spans="2:13">
      <c r="B47" s="8"/>
      <c r="C47" s="18"/>
      <c r="D47" s="9"/>
      <c r="E47" s="8">
        <v>3225</v>
      </c>
      <c r="F47" s="13" t="s">
        <v>113</v>
      </c>
      <c r="G47" s="5"/>
      <c r="H47" s="91">
        <v>284.01</v>
      </c>
      <c r="I47" s="5">
        <v>2500</v>
      </c>
      <c r="J47" s="91">
        <v>2500</v>
      </c>
      <c r="K47" s="149">
        <v>0</v>
      </c>
      <c r="L47" s="38">
        <f>IF(K47&lt;&gt; 0,K47/H47,0)</f>
        <v>0</v>
      </c>
      <c r="M47" s="38">
        <f t="shared" si="3"/>
        <v>0</v>
      </c>
    </row>
    <row r="48" spans="2:13" s="78" customFormat="1">
      <c r="B48" s="18"/>
      <c r="C48" s="18"/>
      <c r="D48" s="79">
        <v>323</v>
      </c>
      <c r="E48" s="18"/>
      <c r="F48" s="10" t="s">
        <v>114</v>
      </c>
      <c r="G48" s="76">
        <f>G49+G50+G51+G52+G53+G54</f>
        <v>0</v>
      </c>
      <c r="H48" s="93">
        <f>H49+H50+H51+H52+H53+H54+H55</f>
        <v>4718.0200000000004</v>
      </c>
      <c r="I48" s="76">
        <f>I49+I50+I51+I52+I53+I54+I55</f>
        <v>14800</v>
      </c>
      <c r="J48" s="93">
        <v>14800</v>
      </c>
      <c r="K48" s="104">
        <f>K49+K50+K51+K52+K53+K54+K55</f>
        <v>3399.84</v>
      </c>
      <c r="L48" s="77">
        <f>IF(K48&lt;&gt; 0,K48/H48,0)</f>
        <v>0.72060737343207526</v>
      </c>
      <c r="M48" s="77">
        <f t="shared" si="3"/>
        <v>0.22971891891891894</v>
      </c>
    </row>
    <row r="49" spans="2:13">
      <c r="B49" s="8"/>
      <c r="C49" s="18"/>
      <c r="D49" s="9"/>
      <c r="E49" s="8">
        <v>3231</v>
      </c>
      <c r="F49" s="13" t="s">
        <v>115</v>
      </c>
      <c r="G49" s="5"/>
      <c r="H49" s="91">
        <v>500.77</v>
      </c>
      <c r="I49" s="5">
        <v>1500</v>
      </c>
      <c r="J49" s="91">
        <v>1500</v>
      </c>
      <c r="K49" s="149">
        <v>590.54999999999995</v>
      </c>
      <c r="L49" s="38">
        <f>IF(K49&lt;&gt; 0,K49/H49,0)</f>
        <v>1.1792839027897037</v>
      </c>
      <c r="M49" s="38">
        <f t="shared" si="3"/>
        <v>0.39369999999999999</v>
      </c>
    </row>
    <row r="50" spans="2:13">
      <c r="B50" s="8"/>
      <c r="C50" s="18"/>
      <c r="D50" s="9"/>
      <c r="E50" s="8">
        <v>3232</v>
      </c>
      <c r="F50" s="13" t="s">
        <v>116</v>
      </c>
      <c r="G50" s="5"/>
      <c r="H50" s="91">
        <v>1304.1600000000001</v>
      </c>
      <c r="I50" s="5">
        <v>800</v>
      </c>
      <c r="J50" s="91">
        <v>800</v>
      </c>
      <c r="K50" s="149">
        <v>0</v>
      </c>
      <c r="L50" s="38">
        <f>IF(K50&lt;&gt; 0,K50/H50,0)</f>
        <v>0</v>
      </c>
      <c r="M50" s="38">
        <f t="shared" si="3"/>
        <v>0</v>
      </c>
    </row>
    <row r="51" spans="2:13">
      <c r="B51" s="8"/>
      <c r="C51" s="18"/>
      <c r="D51" s="9"/>
      <c r="E51" s="8">
        <v>3233</v>
      </c>
      <c r="F51" s="82" t="s">
        <v>117</v>
      </c>
      <c r="G51" s="5"/>
      <c r="H51" s="91">
        <v>223.09</v>
      </c>
      <c r="I51" s="5">
        <v>3000</v>
      </c>
      <c r="J51" s="91">
        <v>3000</v>
      </c>
      <c r="K51" s="149">
        <v>130.91</v>
      </c>
      <c r="L51" s="38">
        <f>IF(K51&lt;&gt; 0,K51/H51,0)</f>
        <v>0.58680353220673265</v>
      </c>
      <c r="M51" s="38">
        <f t="shared" si="3"/>
        <v>4.3636666666666664E-2</v>
      </c>
    </row>
    <row r="52" spans="2:13">
      <c r="B52" s="8"/>
      <c r="C52" s="18"/>
      <c r="D52" s="9"/>
      <c r="E52" s="8">
        <v>3235</v>
      </c>
      <c r="F52" s="13" t="s">
        <v>118</v>
      </c>
      <c r="G52" s="5"/>
      <c r="H52" s="91"/>
      <c r="I52" s="5">
        <v>0</v>
      </c>
      <c r="J52" s="91">
        <v>0</v>
      </c>
      <c r="K52" s="149">
        <v>0</v>
      </c>
      <c r="L52" s="38">
        <f>IF(K52&lt;&gt; 0,K52/H52,0)</f>
        <v>0</v>
      </c>
      <c r="M52" s="38">
        <f t="shared" si="3"/>
        <v>0</v>
      </c>
    </row>
    <row r="53" spans="2:13">
      <c r="B53" s="8"/>
      <c r="C53" s="18"/>
      <c r="D53" s="9"/>
      <c r="E53" s="8">
        <v>3237</v>
      </c>
      <c r="F53" s="13" t="s">
        <v>119</v>
      </c>
      <c r="G53" s="5"/>
      <c r="H53" s="91">
        <v>900</v>
      </c>
      <c r="I53" s="5">
        <v>2500</v>
      </c>
      <c r="J53" s="91">
        <v>2500</v>
      </c>
      <c r="K53" s="149">
        <v>400</v>
      </c>
      <c r="L53" s="38">
        <f>IF(K53&lt;&gt; 0,K53/H53,0)</f>
        <v>0.44444444444444442</v>
      </c>
      <c r="M53" s="38">
        <f t="shared" si="3"/>
        <v>0.16</v>
      </c>
    </row>
    <row r="54" spans="2:13">
      <c r="B54" s="8"/>
      <c r="C54" s="18"/>
      <c r="D54" s="9"/>
      <c r="E54" s="8">
        <v>3238</v>
      </c>
      <c r="F54" s="13" t="s">
        <v>120</v>
      </c>
      <c r="G54" s="5"/>
      <c r="H54" s="91"/>
      <c r="I54" s="5">
        <v>5000</v>
      </c>
      <c r="J54" s="91">
        <v>5000</v>
      </c>
      <c r="K54" s="149">
        <v>2278.38</v>
      </c>
      <c r="L54" s="38" t="e">
        <f>IF(K54&lt;&gt; 0,K54/H54,0)</f>
        <v>#DIV/0!</v>
      </c>
      <c r="M54" s="38">
        <f t="shared" si="3"/>
        <v>0.45567600000000003</v>
      </c>
    </row>
    <row r="55" spans="2:13">
      <c r="B55" s="8"/>
      <c r="C55" s="18"/>
      <c r="D55" s="9"/>
      <c r="E55" s="8">
        <v>3239</v>
      </c>
      <c r="F55" s="13" t="s">
        <v>135</v>
      </c>
      <c r="G55" s="5"/>
      <c r="H55" s="91">
        <v>1790</v>
      </c>
      <c r="I55" s="5">
        <v>2000</v>
      </c>
      <c r="J55" s="91">
        <v>2000</v>
      </c>
      <c r="K55" s="149">
        <v>0</v>
      </c>
      <c r="L55" s="38">
        <f>IF(K55&lt;&gt; 0,K55/H55,0)</f>
        <v>0</v>
      </c>
      <c r="M55" s="38">
        <f t="shared" si="3"/>
        <v>0</v>
      </c>
    </row>
    <row r="56" spans="2:13" s="78" customFormat="1">
      <c r="B56" s="18"/>
      <c r="C56" s="18"/>
      <c r="D56" s="79">
        <v>329</v>
      </c>
      <c r="E56" s="18"/>
      <c r="F56" s="83" t="s">
        <v>121</v>
      </c>
      <c r="G56" s="76"/>
      <c r="H56" s="93">
        <f>H57+H58+H59</f>
        <v>749.04</v>
      </c>
      <c r="I56" s="76">
        <f>I57+I58</f>
        <v>3300</v>
      </c>
      <c r="J56" s="93">
        <f>J57+J58</f>
        <v>3300</v>
      </c>
      <c r="K56" s="104">
        <f>K57+K58</f>
        <v>666.44</v>
      </c>
      <c r="L56" s="77">
        <f>IF(K56&lt;&gt; 0,K56/H56,0)</f>
        <v>0.88972551532628441</v>
      </c>
      <c r="M56" s="77">
        <f t="shared" si="3"/>
        <v>0.20195151515151516</v>
      </c>
    </row>
    <row r="57" spans="2:13">
      <c r="B57" s="8"/>
      <c r="C57" s="18"/>
      <c r="D57" s="9"/>
      <c r="E57" s="8">
        <v>3293</v>
      </c>
      <c r="F57" s="13" t="s">
        <v>122</v>
      </c>
      <c r="G57" s="5"/>
      <c r="H57" s="91">
        <v>110.98</v>
      </c>
      <c r="I57" s="5">
        <v>1700</v>
      </c>
      <c r="J57" s="91">
        <v>1700</v>
      </c>
      <c r="K57" s="149">
        <v>666.44</v>
      </c>
      <c r="L57" s="38">
        <f>IF(K57&lt;&gt; 0,K57/H57,0)</f>
        <v>6.0050459542259871</v>
      </c>
      <c r="M57" s="38">
        <f t="shared" si="3"/>
        <v>0.39202352941176472</v>
      </c>
    </row>
    <row r="58" spans="2:13">
      <c r="B58" s="8"/>
      <c r="C58" s="18"/>
      <c r="D58" s="9"/>
      <c r="E58" s="8">
        <v>3299</v>
      </c>
      <c r="F58" s="13" t="s">
        <v>123</v>
      </c>
      <c r="G58" s="5"/>
      <c r="H58" s="91">
        <v>638.05999999999995</v>
      </c>
      <c r="I58" s="5">
        <v>1600</v>
      </c>
      <c r="J58" s="91">
        <v>1600</v>
      </c>
      <c r="K58" s="149">
        <v>0</v>
      </c>
      <c r="L58" s="38">
        <f>IF(K58&lt;&gt; 0,K58/H58,0)</f>
        <v>0</v>
      </c>
      <c r="M58" s="38">
        <f t="shared" si="3"/>
        <v>0</v>
      </c>
    </row>
    <row r="59" spans="2:13">
      <c r="B59" s="8"/>
      <c r="C59" s="18"/>
      <c r="D59" s="9"/>
      <c r="E59" s="8">
        <v>3292</v>
      </c>
      <c r="F59" s="13" t="s">
        <v>147</v>
      </c>
      <c r="G59" s="5"/>
      <c r="H59" s="91"/>
      <c r="I59" s="5"/>
      <c r="J59" s="91"/>
      <c r="K59" s="149"/>
      <c r="L59" s="38"/>
      <c r="M59" s="38"/>
    </row>
    <row r="60" spans="2:13" s="78" customFormat="1">
      <c r="B60" s="18"/>
      <c r="C60" s="18">
        <v>34</v>
      </c>
      <c r="D60" s="79"/>
      <c r="E60" s="18"/>
      <c r="F60" s="10"/>
      <c r="G60" s="76"/>
      <c r="H60" s="93">
        <f>H61</f>
        <v>201.86</v>
      </c>
      <c r="I60" s="76">
        <f>I61</f>
        <v>4300</v>
      </c>
      <c r="J60" s="93">
        <f>J61</f>
        <v>4300</v>
      </c>
      <c r="K60" s="104">
        <f>K61</f>
        <v>1005.69</v>
      </c>
      <c r="L60" s="77">
        <f>IF(K60&lt;&gt; 0,K60/H60,0)</f>
        <v>4.9821163182403643</v>
      </c>
      <c r="M60" s="77">
        <f t="shared" si="3"/>
        <v>0.23388139534883723</v>
      </c>
    </row>
    <row r="61" spans="2:13" s="78" customFormat="1">
      <c r="B61" s="18"/>
      <c r="C61" s="18"/>
      <c r="D61" s="79">
        <v>343</v>
      </c>
      <c r="E61" s="18"/>
      <c r="F61" s="10"/>
      <c r="G61" s="76"/>
      <c r="H61" s="93">
        <f>H62+H63</f>
        <v>201.86</v>
      </c>
      <c r="I61" s="76">
        <f>I62+I63</f>
        <v>4300</v>
      </c>
      <c r="J61" s="93">
        <f>J62+J63</f>
        <v>4300</v>
      </c>
      <c r="K61" s="104">
        <f>K62+K63</f>
        <v>1005.69</v>
      </c>
      <c r="L61" s="77">
        <f>IF(K61&lt;&gt; 0,K61/H61,0)</f>
        <v>4.9821163182403643</v>
      </c>
      <c r="M61" s="77">
        <f t="shared" si="3"/>
        <v>0.23388139534883723</v>
      </c>
    </row>
    <row r="62" spans="2:13" s="85" customFormat="1">
      <c r="B62" s="8"/>
      <c r="C62" s="18"/>
      <c r="D62" s="9"/>
      <c r="E62" s="8">
        <v>3431</v>
      </c>
      <c r="F62" s="8" t="s">
        <v>124</v>
      </c>
      <c r="G62" s="5"/>
      <c r="H62" s="91">
        <v>201.86</v>
      </c>
      <c r="I62" s="5">
        <v>1000</v>
      </c>
      <c r="J62" s="91">
        <v>1000</v>
      </c>
      <c r="K62" s="150">
        <v>140.69</v>
      </c>
      <c r="L62" s="38">
        <f>IF(K62&lt;&gt; 0,K62/H62,0)</f>
        <v>0.69696819577925284</v>
      </c>
      <c r="M62" s="38">
        <f t="shared" si="3"/>
        <v>0.14069000000000001</v>
      </c>
    </row>
    <row r="63" spans="2:13" s="81" customFormat="1">
      <c r="B63" s="8"/>
      <c r="C63" s="8"/>
      <c r="D63" s="8"/>
      <c r="E63" s="8">
        <v>3433</v>
      </c>
      <c r="F63" s="13" t="s">
        <v>125</v>
      </c>
      <c r="G63" s="5"/>
      <c r="H63" s="91"/>
      <c r="I63" s="5">
        <v>3300</v>
      </c>
      <c r="J63" s="91">
        <v>3300</v>
      </c>
      <c r="K63" s="151">
        <v>865</v>
      </c>
      <c r="L63" s="38" t="e">
        <f>IF(K63&lt;&gt; 0,K63/H63,0)</f>
        <v>#DIV/0!</v>
      </c>
      <c r="M63" s="38">
        <f t="shared" si="3"/>
        <v>0.26212121212121214</v>
      </c>
    </row>
    <row r="64" spans="2:13" s="78" customFormat="1">
      <c r="B64" s="10">
        <v>4</v>
      </c>
      <c r="C64" s="11"/>
      <c r="D64" s="11"/>
      <c r="E64" s="11"/>
      <c r="F64" s="16" t="s">
        <v>6</v>
      </c>
      <c r="G64" s="76"/>
      <c r="H64" s="93">
        <f>H65</f>
        <v>7203.98</v>
      </c>
      <c r="I64" s="76">
        <f>I65</f>
        <v>24400</v>
      </c>
      <c r="J64" s="93">
        <f>J66+J72</f>
        <v>24400</v>
      </c>
      <c r="K64" s="104">
        <f>K65</f>
        <v>5902.04</v>
      </c>
      <c r="L64" s="77">
        <f>IF(K64&lt;&gt; 0,K64/H64,0)</f>
        <v>0.81927490081871412</v>
      </c>
      <c r="M64" s="77">
        <f t="shared" si="3"/>
        <v>0.24188688524590163</v>
      </c>
    </row>
    <row r="65" spans="2:13" s="78" customFormat="1">
      <c r="B65" s="7"/>
      <c r="C65" s="7">
        <v>42</v>
      </c>
      <c r="D65" s="7"/>
      <c r="E65" s="7"/>
      <c r="F65" s="86" t="s">
        <v>127</v>
      </c>
      <c r="G65" s="76"/>
      <c r="H65" s="93">
        <f>H66+H72</f>
        <v>7203.98</v>
      </c>
      <c r="I65" s="76">
        <f>I66+I72</f>
        <v>24400</v>
      </c>
      <c r="J65" s="97"/>
      <c r="K65" s="104">
        <f>K66+K72</f>
        <v>5902.04</v>
      </c>
      <c r="L65" s="77">
        <f>IF(K65&lt;&gt; 0,K65/H65,0)</f>
        <v>0.81927490081871412</v>
      </c>
      <c r="M65" s="77" t="e">
        <f t="shared" si="3"/>
        <v>#DIV/0!</v>
      </c>
    </row>
    <row r="66" spans="2:13" s="78" customFormat="1">
      <c r="B66" s="7"/>
      <c r="C66" s="7"/>
      <c r="D66" s="18">
        <v>422</v>
      </c>
      <c r="E66" s="18"/>
      <c r="F66" s="83" t="s">
        <v>126</v>
      </c>
      <c r="G66" s="76">
        <f>G67+G68+G71</f>
        <v>0</v>
      </c>
      <c r="H66" s="93">
        <f>H67+H68+H69+H70+H71</f>
        <v>7203.98</v>
      </c>
      <c r="I66" s="76">
        <f>I67+I68+I69+I70+I71</f>
        <v>23300</v>
      </c>
      <c r="J66" s="97">
        <f>J67+J68+J69+J70+J71</f>
        <v>23300</v>
      </c>
      <c r="K66" s="104">
        <f>K67+K68+K69+K70+K71</f>
        <v>5902.04</v>
      </c>
      <c r="L66" s="77">
        <f>IF(K66&lt;&gt; 0,K66/H66,0)</f>
        <v>0.81927490081871412</v>
      </c>
      <c r="M66" s="77">
        <f t="shared" si="3"/>
        <v>0.25330643776824036</v>
      </c>
    </row>
    <row r="67" spans="2:13" s="85" customFormat="1">
      <c r="B67" s="12"/>
      <c r="C67" s="12"/>
      <c r="D67" s="8"/>
      <c r="E67" s="8">
        <v>4221</v>
      </c>
      <c r="F67" s="8" t="s">
        <v>128</v>
      </c>
      <c r="G67" s="5"/>
      <c r="H67" s="91">
        <v>727.73</v>
      </c>
      <c r="I67" s="5">
        <v>0</v>
      </c>
      <c r="J67" s="98">
        <v>0</v>
      </c>
      <c r="K67" s="150">
        <v>0</v>
      </c>
      <c r="L67" s="38">
        <f>IF(K67&lt;&gt; 0,K67/H67,0)</f>
        <v>0</v>
      </c>
      <c r="M67" s="38">
        <f t="shared" si="3"/>
        <v>0</v>
      </c>
    </row>
    <row r="68" spans="2:13" s="87" customFormat="1">
      <c r="B68" s="12"/>
      <c r="C68" s="12"/>
      <c r="D68" s="8"/>
      <c r="E68" s="8">
        <v>4226</v>
      </c>
      <c r="F68" s="8" t="s">
        <v>129</v>
      </c>
      <c r="G68" s="5"/>
      <c r="H68" s="91">
        <v>0</v>
      </c>
      <c r="I68" s="5">
        <v>0</v>
      </c>
      <c r="J68" s="98">
        <v>0</v>
      </c>
      <c r="K68" s="152">
        <v>0</v>
      </c>
      <c r="L68" s="38">
        <f>IF(K68&lt;&gt; 0,K68/H68,0)</f>
        <v>0</v>
      </c>
      <c r="M68" s="38">
        <f t="shared" si="3"/>
        <v>0</v>
      </c>
    </row>
    <row r="69" spans="2:13" s="87" customFormat="1">
      <c r="B69" s="12"/>
      <c r="C69" s="12"/>
      <c r="D69" s="8"/>
      <c r="E69" s="8">
        <v>4227</v>
      </c>
      <c r="F69" s="84" t="s">
        <v>130</v>
      </c>
      <c r="G69" s="5"/>
      <c r="H69" s="91">
        <v>0</v>
      </c>
      <c r="I69" s="5">
        <v>1800</v>
      </c>
      <c r="J69" s="98">
        <v>1800</v>
      </c>
      <c r="K69" s="152">
        <v>0</v>
      </c>
      <c r="L69" s="38">
        <f>IF(K69&lt;&gt; 0,K69/H69,0)</f>
        <v>0</v>
      </c>
      <c r="M69" s="38">
        <f t="shared" si="3"/>
        <v>0</v>
      </c>
    </row>
    <row r="70" spans="2:13" s="87" customFormat="1">
      <c r="B70" s="12"/>
      <c r="C70" s="12"/>
      <c r="D70" s="8"/>
      <c r="E70" s="8">
        <v>4312</v>
      </c>
      <c r="F70" s="13" t="s">
        <v>133</v>
      </c>
      <c r="G70" s="5"/>
      <c r="H70" s="91">
        <v>0</v>
      </c>
      <c r="I70" s="5">
        <v>14600</v>
      </c>
      <c r="J70" s="98">
        <v>14600</v>
      </c>
      <c r="K70" s="152">
        <v>1506.67</v>
      </c>
      <c r="L70" s="38" t="e">
        <f>IF(K70&lt;&gt; 0,K70/H70,0)</f>
        <v>#DIV/0!</v>
      </c>
      <c r="M70" s="38">
        <f t="shared" si="3"/>
        <v>0.10319657534246576</v>
      </c>
    </row>
    <row r="71" spans="2:13" s="87" customFormat="1">
      <c r="B71" s="12"/>
      <c r="C71" s="12"/>
      <c r="D71" s="8"/>
      <c r="E71" s="8">
        <v>4312</v>
      </c>
      <c r="F71" s="13" t="s">
        <v>134</v>
      </c>
      <c r="G71" s="5"/>
      <c r="H71" s="91">
        <v>6476.25</v>
      </c>
      <c r="I71" s="5">
        <v>6900</v>
      </c>
      <c r="J71" s="98">
        <v>6900</v>
      </c>
      <c r="K71" s="152">
        <v>4395.37</v>
      </c>
      <c r="L71" s="38">
        <f>IF(K71&lt;&gt; 0,K71/H71,0)</f>
        <v>0.6786906002702181</v>
      </c>
      <c r="M71" s="38">
        <f t="shared" si="3"/>
        <v>0.63701014492753627</v>
      </c>
    </row>
    <row r="72" spans="2:13" s="78" customFormat="1">
      <c r="B72" s="7"/>
      <c r="C72" s="7"/>
      <c r="D72" s="18">
        <v>426</v>
      </c>
      <c r="E72" s="18"/>
      <c r="F72" s="83" t="s">
        <v>131</v>
      </c>
      <c r="G72" s="76"/>
      <c r="H72" s="93">
        <f>H73</f>
        <v>0</v>
      </c>
      <c r="I72" s="76">
        <f>I73</f>
        <v>1100</v>
      </c>
      <c r="J72" s="97">
        <f>J73</f>
        <v>1100</v>
      </c>
      <c r="K72" s="104">
        <f>K73</f>
        <v>0</v>
      </c>
      <c r="L72" s="77">
        <f>IF(K72&lt;&gt; 0,K72/H72,0)</f>
        <v>0</v>
      </c>
      <c r="M72" s="77">
        <f t="shared" si="3"/>
        <v>0</v>
      </c>
    </row>
    <row r="73" spans="2:13">
      <c r="B73" s="12"/>
      <c r="C73" s="12"/>
      <c r="D73" s="8"/>
      <c r="E73" s="8">
        <v>4261</v>
      </c>
      <c r="F73" s="82" t="s">
        <v>132</v>
      </c>
      <c r="G73" s="5"/>
      <c r="H73" s="91">
        <v>0</v>
      </c>
      <c r="I73" s="5">
        <v>1100</v>
      </c>
      <c r="J73" s="98">
        <v>1100</v>
      </c>
      <c r="K73" s="149">
        <v>0</v>
      </c>
      <c r="L73" s="38">
        <f>IF(K73&lt;&gt; 0,K73/H73,0)</f>
        <v>0</v>
      </c>
      <c r="M73" s="38">
        <f t="shared" si="3"/>
        <v>0</v>
      </c>
    </row>
    <row r="76" spans="2:13" ht="15" customHeight="1">
      <c r="B76" s="40"/>
      <c r="C76" s="40"/>
      <c r="D76" s="40"/>
      <c r="E76" s="40"/>
      <c r="F76" s="40"/>
      <c r="G76" s="40"/>
      <c r="H76" s="100"/>
      <c r="I76" s="40"/>
      <c r="J76" s="100"/>
      <c r="K76" s="100"/>
      <c r="L76" s="40"/>
      <c r="M76" s="40"/>
    </row>
    <row r="77" spans="2:13">
      <c r="B77" s="40"/>
      <c r="C77" s="40"/>
      <c r="D77" s="40"/>
      <c r="E77" s="40"/>
      <c r="F77" s="40"/>
      <c r="G77" s="40"/>
      <c r="H77" s="100"/>
      <c r="I77" s="40"/>
      <c r="J77" s="100"/>
      <c r="K77" s="100"/>
      <c r="L77" s="40"/>
      <c r="M77" s="40"/>
    </row>
    <row r="78" spans="2:13" ht="4.5" customHeight="1">
      <c r="B78" s="40"/>
      <c r="C78" s="40"/>
      <c r="D78" s="40"/>
      <c r="E78" s="40"/>
      <c r="F78" s="40"/>
      <c r="G78" s="40"/>
      <c r="H78" s="100"/>
      <c r="I78" s="40"/>
      <c r="J78" s="100"/>
      <c r="K78" s="100"/>
      <c r="L78" s="40"/>
      <c r="M78" s="40"/>
    </row>
  </sheetData>
  <mergeCells count="12">
    <mergeCell ref="B1:M1"/>
    <mergeCell ref="B2:M2"/>
    <mergeCell ref="B4:M4"/>
    <mergeCell ref="B6:M6"/>
    <mergeCell ref="B27:F27"/>
    <mergeCell ref="B9:F9"/>
    <mergeCell ref="B26:F26"/>
    <mergeCell ref="B8:F8"/>
    <mergeCell ref="B7:M7"/>
    <mergeCell ref="B5:M5"/>
    <mergeCell ref="B25:M25"/>
    <mergeCell ref="B3:M3"/>
  </mergeCells>
  <pageMargins left="0.7" right="0.7" top="0.75" bottom="0.75" header="0.3" footer="0.3"/>
  <pageSetup paperSize="9" scale="83" fitToHeight="0" orientation="landscape" r:id="rId1"/>
  <ignoredErrors>
    <ignoredError sqref="I66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30"/>
  <sheetViews>
    <sheetView workbookViewId="0">
      <selection activeCell="C4" sqref="C4:F4"/>
    </sheetView>
  </sheetViews>
  <sheetFormatPr defaultRowHeight="15"/>
  <cols>
    <col min="2" max="2" width="37.7109375" customWidth="1"/>
    <col min="3" max="5" width="25.28515625" customWidth="1"/>
    <col min="6" max="6" width="26.85546875" customWidth="1"/>
    <col min="7" max="8" width="15.7109375" customWidth="1"/>
  </cols>
  <sheetData>
    <row r="1" spans="2:8" ht="18">
      <c r="B1" s="3"/>
      <c r="C1" s="3"/>
      <c r="D1" s="3"/>
      <c r="E1" s="3"/>
      <c r="F1" s="4"/>
      <c r="G1" s="4"/>
      <c r="H1" s="4"/>
    </row>
    <row r="2" spans="2:8" ht="15.75" customHeight="1">
      <c r="B2" s="108" t="s">
        <v>47</v>
      </c>
      <c r="C2" s="108"/>
      <c r="D2" s="108"/>
      <c r="E2" s="108"/>
      <c r="F2" s="108"/>
      <c r="G2" s="108"/>
      <c r="H2" s="108"/>
    </row>
    <row r="3" spans="2:8" ht="18">
      <c r="B3" s="67"/>
      <c r="C3" s="67"/>
      <c r="D3" s="67"/>
      <c r="E3" s="67"/>
      <c r="F3" s="68"/>
      <c r="G3" s="68"/>
      <c r="H3" s="68"/>
    </row>
    <row r="4" spans="2:8" ht="33.75" customHeight="1">
      <c r="B4" s="48" t="s">
        <v>7</v>
      </c>
      <c r="C4" s="48" t="s">
        <v>143</v>
      </c>
      <c r="D4" s="48" t="s">
        <v>139</v>
      </c>
      <c r="E4" s="48" t="s">
        <v>140</v>
      </c>
      <c r="F4" s="48" t="s">
        <v>141</v>
      </c>
      <c r="G4" s="48" t="s">
        <v>32</v>
      </c>
      <c r="H4" s="48" t="s">
        <v>61</v>
      </c>
    </row>
    <row r="5" spans="2:8">
      <c r="B5" s="48">
        <v>1</v>
      </c>
      <c r="C5" s="52">
        <v>2</v>
      </c>
      <c r="D5" s="52">
        <v>3</v>
      </c>
      <c r="E5" s="52">
        <v>4</v>
      </c>
      <c r="F5" s="52">
        <v>5</v>
      </c>
      <c r="G5" s="52" t="s">
        <v>44</v>
      </c>
      <c r="H5" s="52" t="s">
        <v>45</v>
      </c>
    </row>
    <row r="6" spans="2:8" s="78" customFormat="1">
      <c r="B6" s="7" t="s">
        <v>58</v>
      </c>
      <c r="C6" s="75">
        <f>C7+C11+C13</f>
        <v>0</v>
      </c>
      <c r="D6" s="75">
        <f t="shared" ref="D6:F6" si="0">D7+D11+D13</f>
        <v>0</v>
      </c>
      <c r="E6" s="75">
        <f t="shared" si="0"/>
        <v>0</v>
      </c>
      <c r="F6" s="75">
        <f t="shared" si="0"/>
        <v>0</v>
      </c>
      <c r="G6" s="77">
        <f>IF(F6&lt;&gt; 0,F6/C6*100,0)</f>
        <v>0</v>
      </c>
      <c r="H6" s="77">
        <f>IF(F6&lt;&gt; 0,F6/C6*100,0)</f>
        <v>0</v>
      </c>
    </row>
    <row r="7" spans="2:8" s="78" customFormat="1">
      <c r="B7" s="7" t="s">
        <v>24</v>
      </c>
      <c r="C7" s="76">
        <f>C8+C9</f>
        <v>0</v>
      </c>
      <c r="D7" s="76">
        <f t="shared" ref="D7:F7" si="1">D8+D9</f>
        <v>0</v>
      </c>
      <c r="E7" s="76">
        <f t="shared" si="1"/>
        <v>0</v>
      </c>
      <c r="F7" s="76">
        <f t="shared" si="1"/>
        <v>0</v>
      </c>
      <c r="G7" s="77">
        <f t="shared" ref="G7:G9" si="2">IF(F7&lt;&gt; 0,F7/C7*100,0)</f>
        <v>0</v>
      </c>
      <c r="H7" s="77">
        <f t="shared" ref="H7:H9" si="3">IF(F7&lt;&gt; 0,F7/C7*100,0)</f>
        <v>0</v>
      </c>
    </row>
    <row r="8" spans="2:8" s="81" customFormat="1">
      <c r="B8" s="25" t="s">
        <v>25</v>
      </c>
      <c r="C8" s="5"/>
      <c r="D8" s="5"/>
      <c r="E8" s="5"/>
      <c r="F8" s="5"/>
      <c r="G8" s="80">
        <f t="shared" si="2"/>
        <v>0</v>
      </c>
      <c r="H8" s="80">
        <f t="shared" si="3"/>
        <v>0</v>
      </c>
    </row>
    <row r="9" spans="2:8" s="81" customFormat="1">
      <c r="B9" s="26" t="s">
        <v>26</v>
      </c>
      <c r="C9" s="5"/>
      <c r="D9" s="5"/>
      <c r="E9" s="5"/>
      <c r="F9" s="5"/>
      <c r="G9" s="80">
        <f t="shared" si="2"/>
        <v>0</v>
      </c>
      <c r="H9" s="80">
        <f t="shared" si="3"/>
        <v>0</v>
      </c>
    </row>
    <row r="10" spans="2:8">
      <c r="B10" s="26" t="s">
        <v>27</v>
      </c>
      <c r="C10" s="5"/>
      <c r="D10" s="5"/>
      <c r="E10" s="5"/>
      <c r="F10" s="38"/>
      <c r="G10" s="38"/>
      <c r="H10" s="38"/>
    </row>
    <row r="11" spans="2:8" s="78" customFormat="1">
      <c r="B11" s="7" t="s">
        <v>28</v>
      </c>
      <c r="C11" s="76">
        <v>0</v>
      </c>
      <c r="D11" s="76">
        <v>0</v>
      </c>
      <c r="E11" s="76">
        <v>0</v>
      </c>
      <c r="F11" s="76">
        <v>0</v>
      </c>
      <c r="G11" s="77">
        <f>IF(F11&lt;&gt; 0,F11/C11*100,0)</f>
        <v>0</v>
      </c>
      <c r="H11" s="77">
        <f>IF(F11&lt;&gt; 0,F11/C11*100,0)</f>
        <v>0</v>
      </c>
    </row>
    <row r="12" spans="2:8" s="81" customFormat="1">
      <c r="B12" s="27" t="s">
        <v>29</v>
      </c>
      <c r="C12" s="5">
        <v>0</v>
      </c>
      <c r="D12" s="5">
        <v>0</v>
      </c>
      <c r="E12" s="5">
        <v>0</v>
      </c>
      <c r="F12" s="5">
        <v>0</v>
      </c>
      <c r="G12" s="80">
        <f t="shared" ref="G12:G13" si="4">IF(F12&lt;&gt; 0,F12/C12*100,0)</f>
        <v>0</v>
      </c>
      <c r="H12" s="80">
        <f t="shared" ref="H12:H13" si="5">IF(F12&lt;&gt; 0,F12/C12*100,0)</f>
        <v>0</v>
      </c>
    </row>
    <row r="13" spans="2:8" s="78" customFormat="1">
      <c r="B13" s="7" t="s">
        <v>30</v>
      </c>
      <c r="C13" s="76">
        <f>C14</f>
        <v>0</v>
      </c>
      <c r="D13" s="76">
        <f t="shared" ref="D13:F13" si="6">D14</f>
        <v>0</v>
      </c>
      <c r="E13" s="76">
        <f t="shared" si="6"/>
        <v>0</v>
      </c>
      <c r="F13" s="76">
        <f t="shared" si="6"/>
        <v>0</v>
      </c>
      <c r="G13" s="77">
        <f t="shared" si="4"/>
        <v>0</v>
      </c>
      <c r="H13" s="77">
        <f t="shared" si="5"/>
        <v>0</v>
      </c>
    </row>
    <row r="14" spans="2:8" s="81" customFormat="1">
      <c r="B14" s="27" t="s">
        <v>31</v>
      </c>
      <c r="C14" s="5"/>
      <c r="D14" s="5"/>
      <c r="E14" s="6"/>
      <c r="F14" s="80"/>
      <c r="G14" s="80">
        <f t="shared" ref="G14" si="7">IF(F14&lt;&gt; 0,F14/C14*100,0)</f>
        <v>0</v>
      </c>
      <c r="H14" s="80">
        <f t="shared" ref="H14" si="8">IF(F14&lt;&gt; 0,F14/C14*100,0)</f>
        <v>0</v>
      </c>
    </row>
    <row r="15" spans="2:8">
      <c r="B15" s="12" t="s">
        <v>21</v>
      </c>
      <c r="C15" s="5"/>
      <c r="D15" s="5"/>
      <c r="E15" s="6"/>
      <c r="F15" s="38"/>
      <c r="G15" s="38"/>
      <c r="H15" s="38"/>
    </row>
    <row r="16" spans="2:8">
      <c r="B16" s="27"/>
      <c r="C16" s="5"/>
      <c r="D16" s="5"/>
      <c r="E16" s="6"/>
      <c r="F16" s="38"/>
      <c r="G16" s="38"/>
      <c r="H16" s="38"/>
    </row>
    <row r="17" spans="2:11" s="78" customFormat="1" ht="15.75" customHeight="1">
      <c r="B17" s="7" t="s">
        <v>59</v>
      </c>
      <c r="C17" s="76">
        <f>C18+C22+C24</f>
        <v>0</v>
      </c>
      <c r="D17" s="76">
        <f t="shared" ref="D17:F17" si="9">D18+D22+D24</f>
        <v>0</v>
      </c>
      <c r="E17" s="76">
        <f t="shared" si="9"/>
        <v>0</v>
      </c>
      <c r="F17" s="76">
        <f t="shared" si="9"/>
        <v>0</v>
      </c>
      <c r="G17" s="77">
        <f>IF(F17&lt;&gt; 0,F17/C17*100,0)</f>
        <v>0</v>
      </c>
      <c r="H17" s="77">
        <f>IF(F17&lt;&gt; 0,F17/C17*100,0)</f>
        <v>0</v>
      </c>
    </row>
    <row r="18" spans="2:11" s="78" customFormat="1" ht="15.75" customHeight="1">
      <c r="B18" s="7" t="s">
        <v>24</v>
      </c>
      <c r="C18" s="76">
        <f>C19+C20</f>
        <v>0</v>
      </c>
      <c r="D18" s="76">
        <f t="shared" ref="D18:F18" si="10">D19+D20</f>
        <v>0</v>
      </c>
      <c r="E18" s="76">
        <f t="shared" si="10"/>
        <v>0</v>
      </c>
      <c r="F18" s="76">
        <f t="shared" si="10"/>
        <v>0</v>
      </c>
      <c r="G18" s="77">
        <f>IF(F18&lt;&gt; 0,F18/C18*100,0)</f>
        <v>0</v>
      </c>
      <c r="H18" s="77">
        <f>IF(F18&lt;&gt; 0,F18/C18*100,0)</f>
        <v>0</v>
      </c>
    </row>
    <row r="19" spans="2:11" s="81" customFormat="1">
      <c r="B19" s="25" t="s">
        <v>25</v>
      </c>
      <c r="C19" s="5"/>
      <c r="D19" s="5"/>
      <c r="E19" s="5"/>
      <c r="F19" s="80"/>
      <c r="G19" s="80">
        <f t="shared" ref="G19:G20" si="11">IF(F19&lt;&gt; 0,F19/C19*100,0)</f>
        <v>0</v>
      </c>
      <c r="H19" s="80">
        <f t="shared" ref="H19:H20" si="12">IF(F19&lt;&gt; 0,F19/C19*100,0)</f>
        <v>0</v>
      </c>
    </row>
    <row r="20" spans="2:11" s="81" customFormat="1">
      <c r="B20" s="26" t="s">
        <v>26</v>
      </c>
      <c r="C20" s="5"/>
      <c r="D20" s="5"/>
      <c r="E20" s="5"/>
      <c r="F20" s="80"/>
      <c r="G20" s="80">
        <f t="shared" si="11"/>
        <v>0</v>
      </c>
      <c r="H20" s="80">
        <f t="shared" si="12"/>
        <v>0</v>
      </c>
    </row>
    <row r="21" spans="2:11">
      <c r="B21" s="26" t="s">
        <v>27</v>
      </c>
      <c r="C21" s="5"/>
      <c r="D21" s="5"/>
      <c r="E21" s="5"/>
      <c r="F21" s="38"/>
      <c r="G21" s="38"/>
      <c r="H21" s="38"/>
    </row>
    <row r="22" spans="2:11" s="78" customFormat="1">
      <c r="B22" s="7" t="s">
        <v>28</v>
      </c>
      <c r="C22" s="76">
        <v>0</v>
      </c>
      <c r="D22" s="76">
        <v>0</v>
      </c>
      <c r="E22" s="105">
        <v>0</v>
      </c>
      <c r="F22" s="77">
        <v>0</v>
      </c>
      <c r="G22" s="77">
        <f t="shared" ref="G22:G25" si="13">IF(F22&lt;&gt; 0,F22/C22*100,0)</f>
        <v>0</v>
      </c>
      <c r="H22" s="77">
        <f t="shared" ref="H22:H25" si="14">IF(F22&lt;&gt; 0,F22/C22*100,0)</f>
        <v>0</v>
      </c>
    </row>
    <row r="23" spans="2:11" s="81" customFormat="1">
      <c r="B23" s="27" t="s">
        <v>29</v>
      </c>
      <c r="C23" s="5">
        <v>0</v>
      </c>
      <c r="D23" s="5">
        <v>0</v>
      </c>
      <c r="E23" s="5">
        <v>0</v>
      </c>
      <c r="F23" s="5">
        <v>0</v>
      </c>
      <c r="G23" s="80">
        <f t="shared" si="13"/>
        <v>0</v>
      </c>
      <c r="H23" s="80">
        <f t="shared" si="14"/>
        <v>0</v>
      </c>
    </row>
    <row r="24" spans="2:11" s="78" customFormat="1">
      <c r="B24" s="7" t="s">
        <v>30</v>
      </c>
      <c r="C24" s="76">
        <f>C25</f>
        <v>0</v>
      </c>
      <c r="D24" s="76">
        <f t="shared" ref="D24:F24" si="15">D25</f>
        <v>0</v>
      </c>
      <c r="E24" s="76">
        <f t="shared" si="15"/>
        <v>0</v>
      </c>
      <c r="F24" s="76">
        <f t="shared" si="15"/>
        <v>0</v>
      </c>
      <c r="G24" s="77">
        <f t="shared" si="13"/>
        <v>0</v>
      </c>
      <c r="H24" s="77">
        <f t="shared" si="14"/>
        <v>0</v>
      </c>
    </row>
    <row r="25" spans="2:11" s="81" customFormat="1">
      <c r="B25" s="27" t="s">
        <v>31</v>
      </c>
      <c r="C25" s="5"/>
      <c r="D25" s="5"/>
      <c r="E25" s="6"/>
      <c r="F25" s="80"/>
      <c r="G25" s="80">
        <f t="shared" si="13"/>
        <v>0</v>
      </c>
      <c r="H25" s="80">
        <f t="shared" si="14"/>
        <v>0</v>
      </c>
    </row>
    <row r="26" spans="2:11">
      <c r="B26" s="12" t="s">
        <v>21</v>
      </c>
      <c r="C26" s="5"/>
      <c r="D26" s="5"/>
      <c r="E26" s="6"/>
      <c r="F26" s="38"/>
      <c r="G26" s="38"/>
      <c r="H26" s="38"/>
    </row>
    <row r="28" spans="2:11" ht="15" customHeight="1"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2:11"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pans="2:11">
      <c r="B30" s="40"/>
      <c r="C30" s="40"/>
      <c r="D30" s="40"/>
      <c r="E30" s="40"/>
      <c r="F30" s="40"/>
      <c r="G30" s="40"/>
      <c r="H30" s="40"/>
      <c r="I30" s="40"/>
      <c r="J30" s="40"/>
      <c r="K30" s="40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17"/>
  <sheetViews>
    <sheetView workbookViewId="0">
      <selection activeCell="C4" sqref="C4:F4"/>
    </sheetView>
  </sheetViews>
  <sheetFormatPr defaultRowHeight="15"/>
  <cols>
    <col min="2" max="2" width="37.7109375" customWidth="1"/>
    <col min="3" max="6" width="25.28515625" customWidth="1"/>
    <col min="7" max="8" width="15.7109375" customWidth="1"/>
  </cols>
  <sheetData>
    <row r="1" spans="2:8" ht="18">
      <c r="B1" s="15"/>
      <c r="C1" s="15"/>
      <c r="D1" s="15"/>
      <c r="E1" s="15"/>
      <c r="F1" s="4"/>
      <c r="G1" s="4"/>
      <c r="H1" s="4"/>
    </row>
    <row r="2" spans="2:8" ht="15.75" customHeight="1">
      <c r="B2" s="108" t="s">
        <v>48</v>
      </c>
      <c r="C2" s="108"/>
      <c r="D2" s="108"/>
      <c r="E2" s="108"/>
      <c r="F2" s="108"/>
      <c r="G2" s="108"/>
      <c r="H2" s="108"/>
    </row>
    <row r="3" spans="2:8" ht="18">
      <c r="B3" s="67"/>
      <c r="C3" s="67"/>
      <c r="D3" s="67"/>
      <c r="E3" s="67"/>
      <c r="F3" s="68"/>
      <c r="G3" s="68"/>
      <c r="H3" s="68"/>
    </row>
    <row r="4" spans="2:8" ht="25.5">
      <c r="B4" s="48" t="s">
        <v>7</v>
      </c>
      <c r="C4" s="48" t="s">
        <v>143</v>
      </c>
      <c r="D4" s="48" t="s">
        <v>139</v>
      </c>
      <c r="E4" s="48" t="s">
        <v>140</v>
      </c>
      <c r="F4" s="48" t="s">
        <v>141</v>
      </c>
      <c r="G4" s="48" t="s">
        <v>32</v>
      </c>
      <c r="H4" s="48" t="s">
        <v>61</v>
      </c>
    </row>
    <row r="5" spans="2:8">
      <c r="B5" s="52">
        <v>1</v>
      </c>
      <c r="C5" s="52">
        <v>2</v>
      </c>
      <c r="D5" s="52">
        <v>3</v>
      </c>
      <c r="E5" s="52">
        <v>4</v>
      </c>
      <c r="F5" s="52">
        <v>5</v>
      </c>
      <c r="G5" s="52" t="s">
        <v>44</v>
      </c>
      <c r="H5" s="52" t="s">
        <v>45</v>
      </c>
    </row>
    <row r="6" spans="2:8" ht="15.75" customHeight="1">
      <c r="B6" s="7" t="s">
        <v>59</v>
      </c>
      <c r="C6" s="5">
        <f>C7+C11</f>
        <v>0</v>
      </c>
      <c r="D6" s="5">
        <f t="shared" ref="D6:F6" si="0">D7+D11</f>
        <v>0</v>
      </c>
      <c r="E6" s="5">
        <f t="shared" si="0"/>
        <v>0</v>
      </c>
      <c r="F6" s="5">
        <f t="shared" si="0"/>
        <v>0</v>
      </c>
      <c r="G6" s="38">
        <f>IF(F6&lt;&gt; 0,F6/C6*100,0)</f>
        <v>0</v>
      </c>
      <c r="H6" s="38">
        <f>IF(F6&lt;&gt; 0,F6/E6*100,0)</f>
        <v>0</v>
      </c>
    </row>
    <row r="7" spans="2:8" ht="15.75" customHeight="1">
      <c r="B7" s="7" t="s">
        <v>8</v>
      </c>
      <c r="C7" s="5">
        <f>C8+C9</f>
        <v>0</v>
      </c>
      <c r="D7" s="5">
        <f t="shared" ref="D7:F7" si="1">D8+D9</f>
        <v>0</v>
      </c>
      <c r="E7" s="5">
        <f t="shared" si="1"/>
        <v>0</v>
      </c>
      <c r="F7" s="5">
        <f t="shared" si="1"/>
        <v>0</v>
      </c>
      <c r="G7" s="38">
        <f t="shared" ref="G7:G9" si="2">IF(F7&lt;&gt; 0,F7/C7*100,0)</f>
        <v>0</v>
      </c>
      <c r="H7" s="38">
        <f t="shared" ref="H7:H9" si="3">IF(F7&lt;&gt; 0,F7/E7*100,0)</f>
        <v>0</v>
      </c>
    </row>
    <row r="8" spans="2:8" ht="25.5">
      <c r="B8" s="14" t="s">
        <v>9</v>
      </c>
      <c r="C8" s="5"/>
      <c r="D8" s="5"/>
      <c r="E8" s="5"/>
      <c r="F8" s="5"/>
      <c r="G8" s="38">
        <f t="shared" si="2"/>
        <v>0</v>
      </c>
      <c r="H8" s="38">
        <f t="shared" si="3"/>
        <v>0</v>
      </c>
    </row>
    <row r="9" spans="2:8">
      <c r="B9" s="24" t="s">
        <v>10</v>
      </c>
      <c r="C9" s="5"/>
      <c r="D9" s="5"/>
      <c r="E9" s="5"/>
      <c r="F9" s="5"/>
      <c r="G9" s="38">
        <f t="shared" si="2"/>
        <v>0</v>
      </c>
      <c r="H9" s="38">
        <f t="shared" si="3"/>
        <v>0</v>
      </c>
    </row>
    <row r="10" spans="2:8">
      <c r="B10" s="13" t="s">
        <v>21</v>
      </c>
      <c r="C10" s="5"/>
      <c r="D10" s="5"/>
      <c r="E10" s="5"/>
      <c r="F10" s="5"/>
      <c r="G10" s="38"/>
      <c r="H10" s="38"/>
    </row>
    <row r="11" spans="2:8">
      <c r="B11" s="7" t="s">
        <v>11</v>
      </c>
      <c r="C11" s="5">
        <f>C12</f>
        <v>0</v>
      </c>
      <c r="D11" s="5">
        <f t="shared" ref="D11:F11" si="4">D12</f>
        <v>0</v>
      </c>
      <c r="E11" s="5">
        <f t="shared" si="4"/>
        <v>0</v>
      </c>
      <c r="F11" s="5">
        <f t="shared" si="4"/>
        <v>0</v>
      </c>
      <c r="G11" s="38">
        <f t="shared" ref="G11:G12" si="5">IF(F11&lt;&gt; 0,F11/C11*100,0)</f>
        <v>0</v>
      </c>
      <c r="H11" s="38">
        <f>IF(F11&lt;&gt; 0,F11/E11*100,0)</f>
        <v>0</v>
      </c>
    </row>
    <row r="12" spans="2:8" ht="25.5">
      <c r="B12" s="27" t="s">
        <v>12</v>
      </c>
      <c r="C12" s="5"/>
      <c r="D12" s="5"/>
      <c r="E12" s="5"/>
      <c r="F12" s="5"/>
      <c r="G12" s="38">
        <f t="shared" si="5"/>
        <v>0</v>
      </c>
      <c r="H12" s="38">
        <f>IF(F12&lt;&gt; 0,F12/E12*100,0)</f>
        <v>0</v>
      </c>
    </row>
    <row r="13" spans="2:8">
      <c r="B13" s="12" t="s">
        <v>21</v>
      </c>
      <c r="C13" s="5"/>
      <c r="D13" s="5"/>
      <c r="E13" s="5"/>
      <c r="F13" s="5"/>
      <c r="G13" s="38"/>
      <c r="H13" s="38"/>
    </row>
    <row r="15" spans="2:8">
      <c r="B15" s="40"/>
      <c r="C15" s="40"/>
      <c r="D15" s="40"/>
      <c r="E15" s="40"/>
      <c r="F15" s="40"/>
      <c r="G15" s="40"/>
      <c r="H15" s="40"/>
    </row>
    <row r="16" spans="2:8">
      <c r="B16" s="40"/>
      <c r="C16" s="40"/>
      <c r="D16" s="40"/>
      <c r="E16" s="40"/>
      <c r="F16" s="40"/>
      <c r="G16" s="40"/>
      <c r="H16" s="40"/>
    </row>
    <row r="17" spans="2:8">
      <c r="B17" s="40"/>
      <c r="C17" s="40"/>
      <c r="D17" s="40"/>
      <c r="E17" s="40"/>
      <c r="F17" s="40"/>
      <c r="G17" s="40"/>
      <c r="H17" s="40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L22"/>
  <sheetViews>
    <sheetView topLeftCell="A7" workbookViewId="0">
      <selection activeCell="G7" sqref="G7:J7"/>
    </sheetView>
  </sheetViews>
  <sheetFormatPr defaultRowHeight="1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10" width="25.28515625" customWidth="1"/>
    <col min="11" max="12" width="15.7109375" customWidth="1"/>
  </cols>
  <sheetData>
    <row r="1" spans="2:12" ht="18" customHeight="1">
      <c r="B1" s="3"/>
      <c r="C1" s="3"/>
      <c r="D1" s="15"/>
      <c r="E1" s="3"/>
      <c r="F1" s="3"/>
      <c r="G1" s="3"/>
      <c r="H1" s="3"/>
      <c r="I1" s="3"/>
      <c r="J1" s="3"/>
      <c r="K1" s="3"/>
      <c r="L1" s="15"/>
    </row>
    <row r="2" spans="2:12" ht="15.75" customHeight="1">
      <c r="B2" s="108" t="s">
        <v>16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2:12" ht="18">
      <c r="B3" s="67"/>
      <c r="C3" s="67"/>
      <c r="D3" s="67"/>
      <c r="E3" s="67"/>
      <c r="F3" s="67"/>
      <c r="G3" s="67"/>
      <c r="H3" s="67"/>
      <c r="I3" s="67"/>
      <c r="J3" s="68"/>
      <c r="K3" s="68"/>
      <c r="L3" s="68"/>
    </row>
    <row r="4" spans="2:12" ht="18" customHeight="1">
      <c r="B4" s="108" t="s">
        <v>64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2:12" ht="15.75" customHeight="1">
      <c r="B5" s="108" t="s">
        <v>49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</row>
    <row r="6" spans="2:12" ht="18">
      <c r="B6" s="67"/>
      <c r="C6" s="67"/>
      <c r="D6" s="67"/>
      <c r="E6" s="67"/>
      <c r="F6" s="67"/>
      <c r="G6" s="67"/>
      <c r="H6" s="67"/>
      <c r="I6" s="67"/>
      <c r="J6" s="68"/>
      <c r="K6" s="68"/>
      <c r="L6" s="68"/>
    </row>
    <row r="7" spans="2:12" ht="25.5" customHeight="1">
      <c r="B7" s="136" t="s">
        <v>7</v>
      </c>
      <c r="C7" s="137"/>
      <c r="D7" s="137"/>
      <c r="E7" s="137"/>
      <c r="F7" s="138"/>
      <c r="G7" s="48" t="s">
        <v>143</v>
      </c>
      <c r="H7" s="48" t="s">
        <v>139</v>
      </c>
      <c r="I7" s="48" t="s">
        <v>140</v>
      </c>
      <c r="J7" s="48" t="s">
        <v>141</v>
      </c>
      <c r="K7" s="53" t="s">
        <v>32</v>
      </c>
      <c r="L7" s="53" t="s">
        <v>61</v>
      </c>
    </row>
    <row r="8" spans="2:12">
      <c r="B8" s="136">
        <v>1</v>
      </c>
      <c r="C8" s="137"/>
      <c r="D8" s="137"/>
      <c r="E8" s="137"/>
      <c r="F8" s="138"/>
      <c r="G8" s="54">
        <v>2</v>
      </c>
      <c r="H8" s="54">
        <v>3</v>
      </c>
      <c r="I8" s="54">
        <v>4</v>
      </c>
      <c r="J8" s="54">
        <v>5</v>
      </c>
      <c r="K8" s="54" t="s">
        <v>44</v>
      </c>
      <c r="L8" s="54" t="s">
        <v>45</v>
      </c>
    </row>
    <row r="9" spans="2:12" ht="25.5">
      <c r="B9" s="7">
        <v>8</v>
      </c>
      <c r="C9" s="7"/>
      <c r="D9" s="7"/>
      <c r="E9" s="7"/>
      <c r="F9" s="7" t="s">
        <v>13</v>
      </c>
      <c r="G9" s="5"/>
      <c r="H9" s="5"/>
      <c r="I9" s="5"/>
      <c r="J9" s="38"/>
      <c r="K9" s="38"/>
      <c r="L9" s="38"/>
    </row>
    <row r="10" spans="2:12">
      <c r="B10" s="7"/>
      <c r="C10" s="12">
        <v>84</v>
      </c>
      <c r="D10" s="12"/>
      <c r="E10" s="12"/>
      <c r="F10" s="12" t="s">
        <v>18</v>
      </c>
      <c r="G10" s="5"/>
      <c r="H10" s="5"/>
      <c r="I10" s="5"/>
      <c r="J10" s="38"/>
      <c r="K10" s="38"/>
      <c r="L10" s="38"/>
    </row>
    <row r="11" spans="2:12" ht="51">
      <c r="B11" s="8"/>
      <c r="C11" s="8"/>
      <c r="D11" s="8">
        <v>841</v>
      </c>
      <c r="E11" s="8"/>
      <c r="F11" s="28" t="s">
        <v>50</v>
      </c>
      <c r="G11" s="5"/>
      <c r="H11" s="5"/>
      <c r="I11" s="5"/>
      <c r="J11" s="38"/>
      <c r="K11" s="38"/>
      <c r="L11" s="38"/>
    </row>
    <row r="12" spans="2:12" ht="25.5">
      <c r="B12" s="8"/>
      <c r="C12" s="8"/>
      <c r="D12" s="8"/>
      <c r="E12" s="8">
        <v>8413</v>
      </c>
      <c r="F12" s="28" t="s">
        <v>51</v>
      </c>
      <c r="G12" s="5"/>
      <c r="H12" s="5"/>
      <c r="I12" s="5"/>
      <c r="J12" s="38"/>
      <c r="K12" s="38"/>
      <c r="L12" s="38"/>
    </row>
    <row r="13" spans="2:12">
      <c r="B13" s="8"/>
      <c r="C13" s="8"/>
      <c r="D13" s="8"/>
      <c r="E13" s="9" t="s">
        <v>27</v>
      </c>
      <c r="F13" s="14"/>
      <c r="G13" s="5"/>
      <c r="H13" s="5"/>
      <c r="I13" s="5"/>
      <c r="J13" s="38"/>
      <c r="K13" s="38"/>
      <c r="L13" s="38"/>
    </row>
    <row r="14" spans="2:12" ht="25.5">
      <c r="B14" s="10">
        <v>5</v>
      </c>
      <c r="C14" s="11"/>
      <c r="D14" s="11"/>
      <c r="E14" s="11"/>
      <c r="F14" s="16" t="s">
        <v>14</v>
      </c>
      <c r="G14" s="5"/>
      <c r="H14" s="5"/>
      <c r="I14" s="5"/>
      <c r="J14" s="38"/>
      <c r="K14" s="38"/>
      <c r="L14" s="38"/>
    </row>
    <row r="15" spans="2:12" ht="25.5">
      <c r="B15" s="12"/>
      <c r="C15" s="12">
        <v>54</v>
      </c>
      <c r="D15" s="12"/>
      <c r="E15" s="12"/>
      <c r="F15" s="17" t="s">
        <v>19</v>
      </c>
      <c r="G15" s="5"/>
      <c r="H15" s="5"/>
      <c r="I15" s="6"/>
      <c r="J15" s="38"/>
      <c r="K15" s="38"/>
      <c r="L15" s="38"/>
    </row>
    <row r="16" spans="2:12" ht="63.75">
      <c r="B16" s="12"/>
      <c r="C16" s="12"/>
      <c r="D16" s="12">
        <v>541</v>
      </c>
      <c r="E16" s="28"/>
      <c r="F16" s="28" t="s">
        <v>52</v>
      </c>
      <c r="G16" s="5"/>
      <c r="H16" s="5"/>
      <c r="I16" s="6"/>
      <c r="J16" s="38"/>
      <c r="K16" s="38"/>
      <c r="L16" s="38"/>
    </row>
    <row r="17" spans="2:12" ht="38.25">
      <c r="B17" s="12"/>
      <c r="C17" s="12"/>
      <c r="D17" s="12"/>
      <c r="E17" s="28">
        <v>5413</v>
      </c>
      <c r="F17" s="28" t="s">
        <v>53</v>
      </c>
      <c r="G17" s="5"/>
      <c r="H17" s="5"/>
      <c r="I17" s="6"/>
      <c r="J17" s="38"/>
      <c r="K17" s="38"/>
      <c r="L17" s="38"/>
    </row>
    <row r="18" spans="2:12">
      <c r="B18" s="13"/>
      <c r="C18" s="11"/>
      <c r="D18" s="11"/>
      <c r="E18" s="11"/>
      <c r="F18" s="16" t="s">
        <v>27</v>
      </c>
      <c r="G18" s="5"/>
      <c r="H18" s="5"/>
      <c r="I18" s="5"/>
      <c r="J18" s="38"/>
      <c r="K18" s="38"/>
      <c r="L18" s="38"/>
    </row>
    <row r="20" spans="2:12"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</row>
    <row r="21" spans="2:12"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</row>
    <row r="22" spans="2:12"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</row>
  </sheetData>
  <mergeCells count="5">
    <mergeCell ref="B7:F7"/>
    <mergeCell ref="B8:F8"/>
    <mergeCell ref="B2:L2"/>
    <mergeCell ref="B4:L4"/>
    <mergeCell ref="B5:L5"/>
  </mergeCells>
  <pageMargins left="0.7" right="0.7" top="0.75" bottom="0.75" header="0.3" footer="0.3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28"/>
  <sheetViews>
    <sheetView workbookViewId="0">
      <selection activeCell="C4" sqref="C4:F4"/>
    </sheetView>
  </sheetViews>
  <sheetFormatPr defaultRowHeight="15"/>
  <cols>
    <col min="2" max="2" width="37.7109375" customWidth="1"/>
    <col min="3" max="6" width="25.28515625" customWidth="1"/>
    <col min="7" max="8" width="15.7109375" customWidth="1"/>
  </cols>
  <sheetData>
    <row r="1" spans="2:8" ht="18">
      <c r="B1" s="15"/>
      <c r="C1" s="15"/>
      <c r="D1" s="15"/>
      <c r="E1" s="15"/>
      <c r="F1" s="4"/>
      <c r="G1" s="4"/>
      <c r="H1" s="4"/>
    </row>
    <row r="2" spans="2:8" ht="15.75" customHeight="1">
      <c r="B2" s="108" t="s">
        <v>54</v>
      </c>
      <c r="C2" s="108"/>
      <c r="D2" s="108"/>
      <c r="E2" s="108"/>
      <c r="F2" s="108"/>
      <c r="G2" s="108"/>
      <c r="H2" s="108"/>
    </row>
    <row r="3" spans="2:8" ht="18">
      <c r="B3" s="67"/>
      <c r="C3" s="67"/>
      <c r="D3" s="67"/>
      <c r="E3" s="67"/>
      <c r="F3" s="68"/>
      <c r="G3" s="68"/>
      <c r="H3" s="68"/>
    </row>
    <row r="4" spans="2:8" ht="25.5">
      <c r="B4" s="48" t="s">
        <v>7</v>
      </c>
      <c r="C4" s="48" t="s">
        <v>143</v>
      </c>
      <c r="D4" s="48" t="s">
        <v>139</v>
      </c>
      <c r="E4" s="48" t="s">
        <v>140</v>
      </c>
      <c r="F4" s="48" t="s">
        <v>141</v>
      </c>
      <c r="G4" s="48" t="s">
        <v>32</v>
      </c>
      <c r="H4" s="48" t="s">
        <v>61</v>
      </c>
    </row>
    <row r="5" spans="2:8">
      <c r="B5" s="48">
        <v>1</v>
      </c>
      <c r="C5" s="48">
        <v>2</v>
      </c>
      <c r="D5" s="48">
        <v>3</v>
      </c>
      <c r="E5" s="48">
        <v>4</v>
      </c>
      <c r="F5" s="48">
        <v>5</v>
      </c>
      <c r="G5" s="48" t="s">
        <v>44</v>
      </c>
      <c r="H5" s="48" t="s">
        <v>45</v>
      </c>
    </row>
    <row r="6" spans="2:8">
      <c r="B6" s="7" t="s">
        <v>56</v>
      </c>
      <c r="C6" s="5"/>
      <c r="D6" s="5"/>
      <c r="E6" s="6"/>
      <c r="F6" s="38"/>
      <c r="G6" s="38"/>
      <c r="H6" s="38"/>
    </row>
    <row r="7" spans="2:8">
      <c r="B7" s="7" t="s">
        <v>24</v>
      </c>
      <c r="C7" s="5"/>
      <c r="D7" s="5"/>
      <c r="E7" s="5"/>
      <c r="F7" s="38"/>
      <c r="G7" s="38"/>
      <c r="H7" s="38"/>
    </row>
    <row r="8" spans="2:8">
      <c r="B8" s="25" t="s">
        <v>25</v>
      </c>
      <c r="C8" s="5"/>
      <c r="D8" s="5"/>
      <c r="E8" s="5"/>
      <c r="F8" s="38"/>
      <c r="G8" s="38"/>
      <c r="H8" s="38"/>
    </row>
    <row r="9" spans="2:8">
      <c r="B9" s="26" t="s">
        <v>26</v>
      </c>
      <c r="C9" s="5"/>
      <c r="D9" s="5"/>
      <c r="E9" s="5"/>
      <c r="F9" s="38"/>
      <c r="G9" s="38"/>
      <c r="H9" s="38"/>
    </row>
    <row r="10" spans="2:8">
      <c r="B10" s="26" t="s">
        <v>27</v>
      </c>
      <c r="C10" s="5"/>
      <c r="D10" s="5"/>
      <c r="E10" s="5"/>
      <c r="F10" s="38"/>
      <c r="G10" s="38"/>
      <c r="H10" s="38"/>
    </row>
    <row r="11" spans="2:8">
      <c r="B11" s="7" t="s">
        <v>28</v>
      </c>
      <c r="C11" s="5"/>
      <c r="D11" s="5"/>
      <c r="E11" s="6"/>
      <c r="F11" s="38"/>
      <c r="G11" s="38"/>
      <c r="H11" s="38"/>
    </row>
    <row r="12" spans="2:8">
      <c r="B12" s="27" t="s">
        <v>29</v>
      </c>
      <c r="C12" s="5"/>
      <c r="D12" s="5"/>
      <c r="E12" s="6"/>
      <c r="F12" s="38"/>
      <c r="G12" s="38"/>
      <c r="H12" s="38"/>
    </row>
    <row r="13" spans="2:8">
      <c r="B13" s="7" t="s">
        <v>30</v>
      </c>
      <c r="C13" s="5"/>
      <c r="D13" s="5"/>
      <c r="E13" s="6"/>
      <c r="F13" s="38"/>
      <c r="G13" s="38"/>
      <c r="H13" s="38"/>
    </row>
    <row r="14" spans="2:8">
      <c r="B14" s="27" t="s">
        <v>31</v>
      </c>
      <c r="C14" s="5"/>
      <c r="D14" s="5"/>
      <c r="E14" s="6"/>
      <c r="F14" s="38"/>
      <c r="G14" s="38"/>
      <c r="H14" s="38"/>
    </row>
    <row r="15" spans="2:8">
      <c r="B15" s="12" t="s">
        <v>21</v>
      </c>
      <c r="C15" s="5"/>
      <c r="D15" s="5"/>
      <c r="E15" s="6"/>
      <c r="F15" s="38"/>
      <c r="G15" s="38"/>
      <c r="H15" s="38"/>
    </row>
    <row r="16" spans="2:8">
      <c r="B16" s="27"/>
      <c r="C16" s="5"/>
      <c r="D16" s="5"/>
      <c r="E16" s="6"/>
      <c r="F16" s="38"/>
      <c r="G16" s="38"/>
      <c r="H16" s="38"/>
    </row>
    <row r="17" spans="2:8" ht="15.75" customHeight="1">
      <c r="B17" s="7" t="s">
        <v>57</v>
      </c>
      <c r="C17" s="5"/>
      <c r="D17" s="5"/>
      <c r="E17" s="6"/>
      <c r="F17" s="38"/>
      <c r="G17" s="38"/>
      <c r="H17" s="38"/>
    </row>
    <row r="18" spans="2:8" ht="15.75" customHeight="1">
      <c r="B18" s="7" t="s">
        <v>24</v>
      </c>
      <c r="C18" s="5"/>
      <c r="D18" s="5"/>
      <c r="E18" s="5"/>
      <c r="F18" s="38"/>
      <c r="G18" s="38"/>
      <c r="H18" s="38"/>
    </row>
    <row r="19" spans="2:8">
      <c r="B19" s="25" t="s">
        <v>25</v>
      </c>
      <c r="C19" s="5"/>
      <c r="D19" s="5"/>
      <c r="E19" s="5"/>
      <c r="F19" s="38"/>
      <c r="G19" s="38"/>
      <c r="H19" s="38"/>
    </row>
    <row r="20" spans="2:8">
      <c r="B20" s="26" t="s">
        <v>26</v>
      </c>
      <c r="C20" s="5"/>
      <c r="D20" s="5"/>
      <c r="E20" s="5"/>
      <c r="F20" s="38"/>
      <c r="G20" s="38"/>
      <c r="H20" s="38"/>
    </row>
    <row r="21" spans="2:8">
      <c r="B21" s="26" t="s">
        <v>27</v>
      </c>
      <c r="C21" s="5"/>
      <c r="D21" s="5"/>
      <c r="E21" s="5"/>
      <c r="F21" s="38"/>
      <c r="G21" s="38"/>
      <c r="H21" s="38"/>
    </row>
    <row r="22" spans="2:8">
      <c r="B22" s="7" t="s">
        <v>28</v>
      </c>
      <c r="C22" s="5"/>
      <c r="D22" s="5"/>
      <c r="E22" s="6"/>
      <c r="F22" s="38"/>
      <c r="G22" s="38"/>
      <c r="H22" s="38"/>
    </row>
    <row r="23" spans="2:8">
      <c r="B23" s="27" t="s">
        <v>29</v>
      </c>
      <c r="C23" s="5"/>
      <c r="D23" s="5"/>
      <c r="E23" s="6"/>
      <c r="F23" s="38"/>
      <c r="G23" s="38"/>
      <c r="H23" s="38"/>
    </row>
    <row r="24" spans="2:8">
      <c r="B24" s="7" t="s">
        <v>30</v>
      </c>
      <c r="C24" s="5"/>
      <c r="D24" s="5"/>
      <c r="E24" s="6"/>
      <c r="F24" s="38"/>
      <c r="G24" s="38"/>
      <c r="H24" s="38"/>
    </row>
    <row r="25" spans="2:8">
      <c r="B25" s="27" t="s">
        <v>31</v>
      </c>
      <c r="C25" s="5"/>
      <c r="D25" s="5"/>
      <c r="E25" s="6"/>
      <c r="F25" s="38"/>
      <c r="G25" s="38"/>
      <c r="H25" s="38"/>
    </row>
    <row r="26" spans="2:8">
      <c r="B26" s="12" t="s">
        <v>21</v>
      </c>
      <c r="C26" s="5"/>
      <c r="D26" s="5"/>
      <c r="E26" s="6"/>
      <c r="F26" s="38"/>
      <c r="G26" s="38"/>
      <c r="H26" s="38"/>
    </row>
    <row r="28" spans="2:8">
      <c r="B28" s="58"/>
      <c r="C28" s="58"/>
      <c r="D28" s="58"/>
      <c r="E28" s="58"/>
      <c r="F28" s="58"/>
      <c r="G28" s="58"/>
      <c r="H28" s="58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25"/>
  <sheetViews>
    <sheetView topLeftCell="A4" workbookViewId="0">
      <selection activeCell="H9" sqref="H9"/>
    </sheetView>
  </sheetViews>
  <sheetFormatPr defaultRowHeight="15"/>
  <cols>
    <col min="2" max="2" width="7.42578125" bestFit="1" customWidth="1"/>
    <col min="3" max="3" width="8.42578125" bestFit="1" customWidth="1"/>
    <col min="4" max="4" width="25.42578125" customWidth="1"/>
    <col min="5" max="5" width="39" customWidth="1"/>
    <col min="6" max="8" width="24.28515625" customWidth="1"/>
    <col min="9" max="9" width="15.7109375" customWidth="1"/>
    <col min="10" max="10" width="24.28515625" customWidth="1"/>
  </cols>
  <sheetData>
    <row r="1" spans="2:10" ht="18">
      <c r="B1" s="3"/>
      <c r="C1" s="3"/>
      <c r="D1" s="3"/>
      <c r="E1" s="3"/>
      <c r="F1" s="3"/>
      <c r="G1" s="3"/>
      <c r="H1" s="3"/>
      <c r="I1" s="4"/>
      <c r="J1" s="4"/>
    </row>
    <row r="2" spans="2:10" ht="18" customHeight="1">
      <c r="B2" s="108" t="s">
        <v>15</v>
      </c>
      <c r="C2" s="108"/>
      <c r="D2" s="108"/>
      <c r="E2" s="108"/>
      <c r="F2" s="108"/>
      <c r="G2" s="108"/>
      <c r="H2" s="108"/>
      <c r="I2" s="108"/>
      <c r="J2" s="29"/>
    </row>
    <row r="3" spans="2:10" ht="18">
      <c r="B3" s="67"/>
      <c r="C3" s="67"/>
      <c r="D3" s="67"/>
      <c r="E3" s="67"/>
      <c r="F3" s="67"/>
      <c r="G3" s="67"/>
      <c r="H3" s="67"/>
      <c r="I3" s="68"/>
      <c r="J3" s="4"/>
    </row>
    <row r="4" spans="2:10" ht="15.75">
      <c r="B4" s="143" t="s">
        <v>66</v>
      </c>
      <c r="C4" s="143"/>
      <c r="D4" s="143"/>
      <c r="E4" s="143"/>
      <c r="F4" s="143"/>
      <c r="G4" s="143"/>
      <c r="H4" s="143"/>
      <c r="I4" s="143"/>
    </row>
    <row r="5" spans="2:10" ht="18">
      <c r="B5" s="67"/>
      <c r="C5" s="67"/>
      <c r="D5" s="67"/>
      <c r="E5" s="67"/>
      <c r="F5" s="67"/>
      <c r="G5" s="67"/>
      <c r="H5" s="67"/>
      <c r="I5" s="68"/>
    </row>
    <row r="6" spans="2:10" ht="25.5">
      <c r="B6" s="136" t="s">
        <v>7</v>
      </c>
      <c r="C6" s="137"/>
      <c r="D6" s="137"/>
      <c r="E6" s="138"/>
      <c r="F6" s="48" t="s">
        <v>139</v>
      </c>
      <c r="G6" s="48" t="s">
        <v>140</v>
      </c>
      <c r="H6" s="48" t="s">
        <v>145</v>
      </c>
      <c r="I6" s="48" t="s">
        <v>61</v>
      </c>
    </row>
    <row r="7" spans="2:10" s="55" customFormat="1" ht="11.25">
      <c r="B7" s="133">
        <v>1</v>
      </c>
      <c r="C7" s="134"/>
      <c r="D7" s="134"/>
      <c r="E7" s="135"/>
      <c r="F7" s="52">
        <v>2</v>
      </c>
      <c r="G7" s="52">
        <v>3</v>
      </c>
      <c r="H7" s="52">
        <v>4</v>
      </c>
      <c r="I7" s="52" t="s">
        <v>55</v>
      </c>
    </row>
    <row r="8" spans="2:10" ht="30" customHeight="1">
      <c r="B8" s="144" t="s">
        <v>67</v>
      </c>
      <c r="C8" s="145"/>
      <c r="D8" s="146"/>
      <c r="E8" s="57" t="s">
        <v>68</v>
      </c>
      <c r="F8" s="56"/>
      <c r="G8" s="5"/>
      <c r="H8" s="5"/>
      <c r="I8" s="5"/>
    </row>
    <row r="9" spans="2:10" ht="30" customHeight="1">
      <c r="B9" s="144" t="s">
        <v>69</v>
      </c>
      <c r="C9" s="145"/>
      <c r="D9" s="146"/>
      <c r="E9" s="59" t="s">
        <v>70</v>
      </c>
      <c r="F9" s="56"/>
      <c r="G9" s="5"/>
      <c r="H9" s="5"/>
      <c r="I9" s="5"/>
    </row>
    <row r="10" spans="2:10" ht="30" customHeight="1">
      <c r="B10" s="147" t="s">
        <v>71</v>
      </c>
      <c r="C10" s="147"/>
      <c r="D10" s="147"/>
      <c r="E10" s="59" t="s">
        <v>72</v>
      </c>
      <c r="F10" s="56"/>
      <c r="G10" s="5"/>
      <c r="H10" s="5"/>
      <c r="I10" s="5"/>
    </row>
    <row r="11" spans="2:10" ht="30" customHeight="1">
      <c r="B11" s="144" t="s">
        <v>73</v>
      </c>
      <c r="C11" s="145"/>
      <c r="D11" s="146"/>
      <c r="E11" s="57" t="s">
        <v>74</v>
      </c>
      <c r="F11" s="56"/>
      <c r="G11" s="5"/>
      <c r="H11" s="5"/>
      <c r="I11" s="5"/>
    </row>
    <row r="12" spans="2:10" ht="30" customHeight="1">
      <c r="B12" s="144" t="s">
        <v>75</v>
      </c>
      <c r="C12" s="145"/>
      <c r="D12" s="146"/>
      <c r="E12" s="57" t="s">
        <v>76</v>
      </c>
      <c r="F12" s="56"/>
      <c r="G12" s="5"/>
      <c r="H12" s="5"/>
      <c r="I12" s="5"/>
    </row>
    <row r="13" spans="2:10" ht="30" customHeight="1">
      <c r="B13" s="144" t="s">
        <v>69</v>
      </c>
      <c r="C13" s="145"/>
      <c r="D13" s="146"/>
      <c r="E13" s="59" t="s">
        <v>70</v>
      </c>
      <c r="F13" s="56"/>
      <c r="G13" s="5"/>
      <c r="H13" s="5"/>
      <c r="I13" s="5"/>
    </row>
    <row r="14" spans="2:10" ht="30" customHeight="1">
      <c r="B14" s="147" t="s">
        <v>77</v>
      </c>
      <c r="C14" s="147"/>
      <c r="D14" s="147"/>
      <c r="E14" s="59" t="s">
        <v>78</v>
      </c>
      <c r="F14" s="56"/>
      <c r="G14" s="5"/>
      <c r="H14" s="5"/>
      <c r="I14" s="5"/>
    </row>
    <row r="15" spans="2:10" ht="30" customHeight="1">
      <c r="B15" s="144" t="s">
        <v>97</v>
      </c>
      <c r="C15" s="145"/>
      <c r="D15" s="146"/>
      <c r="E15" s="59" t="s">
        <v>79</v>
      </c>
      <c r="F15" s="56"/>
      <c r="G15" s="5"/>
      <c r="H15" s="5"/>
      <c r="I15" s="5"/>
    </row>
    <row r="16" spans="2:10" ht="30" customHeight="1">
      <c r="B16" s="144" t="s">
        <v>80</v>
      </c>
      <c r="C16" s="145"/>
      <c r="D16" s="146"/>
      <c r="E16" s="57" t="s">
        <v>81</v>
      </c>
      <c r="F16" s="56"/>
      <c r="G16" s="5"/>
      <c r="H16" s="5"/>
      <c r="I16" s="5"/>
    </row>
    <row r="17" spans="2:9" ht="30" customHeight="1">
      <c r="B17" s="144" t="s">
        <v>75</v>
      </c>
      <c r="C17" s="145"/>
      <c r="D17" s="146"/>
      <c r="E17" s="57" t="s">
        <v>76</v>
      </c>
      <c r="F17" s="56"/>
      <c r="G17" s="5"/>
      <c r="H17" s="5"/>
      <c r="I17" s="5"/>
    </row>
    <row r="18" spans="2:9" ht="30" customHeight="1">
      <c r="B18" s="147" t="s">
        <v>69</v>
      </c>
      <c r="C18" s="147"/>
      <c r="D18" s="147"/>
      <c r="E18" s="59" t="s">
        <v>70</v>
      </c>
      <c r="F18" s="56"/>
      <c r="G18" s="5"/>
      <c r="H18" s="5"/>
      <c r="I18" s="5"/>
    </row>
    <row r="19" spans="2:9" ht="30" customHeight="1">
      <c r="B19" s="147" t="s">
        <v>77</v>
      </c>
      <c r="C19" s="147"/>
      <c r="D19" s="147"/>
      <c r="E19" s="59" t="s">
        <v>78</v>
      </c>
      <c r="F19" s="56"/>
      <c r="G19" s="5"/>
      <c r="H19" s="5"/>
      <c r="I19" s="5"/>
    </row>
    <row r="20" spans="2:9" ht="30" customHeight="1">
      <c r="B20" s="144" t="s">
        <v>97</v>
      </c>
      <c r="C20" s="145"/>
      <c r="D20" s="146"/>
      <c r="E20" s="59" t="s">
        <v>79</v>
      </c>
      <c r="F20" s="56"/>
      <c r="G20" s="5"/>
      <c r="H20" s="5"/>
      <c r="I20" s="5"/>
    </row>
    <row r="23" spans="2:9">
      <c r="B23" s="58"/>
      <c r="C23" s="58"/>
      <c r="D23" s="58"/>
      <c r="E23" s="58"/>
      <c r="F23" s="58"/>
      <c r="G23" s="58"/>
      <c r="H23" s="58"/>
      <c r="I23" s="58"/>
    </row>
    <row r="24" spans="2:9">
      <c r="B24" s="58"/>
      <c r="C24" s="58"/>
      <c r="D24" s="58"/>
      <c r="E24" s="58"/>
      <c r="F24" s="58"/>
      <c r="G24" s="58"/>
      <c r="H24" s="58"/>
      <c r="I24" s="58"/>
    </row>
    <row r="25" spans="2:9">
      <c r="B25" s="58"/>
      <c r="C25" s="58"/>
      <c r="D25" s="58"/>
      <c r="E25" s="58"/>
      <c r="F25" s="58"/>
      <c r="G25" s="58"/>
      <c r="H25" s="58"/>
      <c r="I25" s="58"/>
    </row>
  </sheetData>
  <mergeCells count="17">
    <mergeCell ref="B16:D16"/>
    <mergeCell ref="B14:D14"/>
    <mergeCell ref="B20:D20"/>
    <mergeCell ref="B17:D17"/>
    <mergeCell ref="B18:D18"/>
    <mergeCell ref="B19:D19"/>
    <mergeCell ref="B15:D15"/>
    <mergeCell ref="B4:I4"/>
    <mergeCell ref="B6:E6"/>
    <mergeCell ref="B7:E7"/>
    <mergeCell ref="B2:I2"/>
    <mergeCell ref="B13:D13"/>
    <mergeCell ref="B8:D8"/>
    <mergeCell ref="B11:D11"/>
    <mergeCell ref="B12:D12"/>
    <mergeCell ref="B10:D10"/>
    <mergeCell ref="B9:D9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SAŽETAK</vt:lpstr>
      <vt:lpstr> Račun prihoda i rashoda</vt:lpstr>
      <vt:lpstr>Rashodi prema izvorima finan</vt:lpstr>
      <vt:lpstr>Rashodi prema funkcijskoj k </vt:lpstr>
      <vt:lpstr>Račun financiranja</vt:lpstr>
      <vt:lpstr>Račun fin prema izvorima f</vt:lpstr>
      <vt:lpstr>POSEBNI DIO</vt:lpstr>
      <vt:lpstr>' Račun prihoda i rashoda'!Print_Area</vt:lpstr>
      <vt:lpstr>SAŽETAK!Print_Area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Marija</cp:lastModifiedBy>
  <cp:lastPrinted>2023-08-24T12:14:57Z</cp:lastPrinted>
  <dcterms:created xsi:type="dcterms:W3CDTF">2022-08-12T12:51:27Z</dcterms:created>
  <dcterms:modified xsi:type="dcterms:W3CDTF">2026-09-02T06:14:26Z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 (3).xlsx</vt:lpwstr>
  </property>
</Properties>
</file>